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SI PUBLIK\"/>
    </mc:Choice>
  </mc:AlternateContent>
  <xr:revisionPtr revIDLastSave="0" documentId="13_ncr:1_{474EB3B4-6EC0-44F1-AFB0-28EF14D12237}" xr6:coauthVersionLast="47" xr6:coauthVersionMax="47" xr10:uidLastSave="{00000000-0000-0000-0000-000000000000}"/>
  <bookViews>
    <workbookView xWindow="-110" yWindow="-110" windowWidth="19420" windowHeight="10300" tabRatio="761" activeTab="1" xr2:uid="{00000000-000D-0000-FFFF-FFFF00000000}"/>
  </bookViews>
  <sheets>
    <sheet name="DftrTarif&amp;JamAlat" sheetId="1" r:id="rId1"/>
    <sheet name="HitungTarif&amp;JamAlat" sheetId="2" r:id="rId2"/>
    <sheet name="LIST SBM" sheetId="9" r:id="rId3"/>
  </sheets>
  <definedNames>
    <definedName name="_xlnm.Print_Area" localSheetId="2">Table4[[#Headers],[#Data]]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9" i="2" l="1"/>
  <c r="D10" i="2" l="1"/>
  <c r="D24" i="2"/>
  <c r="J12" i="2"/>
  <c r="D25" i="2" s="1"/>
  <c r="F13" i="2" l="1"/>
  <c r="F12" i="2"/>
  <c r="D14" i="2"/>
  <c r="D19" i="2"/>
  <c r="C6" i="2"/>
  <c r="G223" i="9"/>
  <c r="G222" i="9"/>
  <c r="G221" i="9"/>
  <c r="G220" i="9"/>
  <c r="G219" i="9"/>
  <c r="Z23" i="2"/>
  <c r="F358" i="9"/>
  <c r="F357" i="9"/>
  <c r="F356" i="9"/>
  <c r="F355" i="9"/>
  <c r="F354" i="9"/>
  <c r="F135" i="9"/>
  <c r="F134" i="9"/>
  <c r="F133" i="9"/>
  <c r="F132" i="9"/>
  <c r="F131" i="9"/>
  <c r="F130" i="9"/>
  <c r="F129" i="9"/>
  <c r="F128" i="9"/>
  <c r="F127" i="9"/>
  <c r="F126" i="9"/>
  <c r="F353" i="9"/>
  <c r="D15" i="2" l="1"/>
  <c r="P13" i="2" s="1"/>
  <c r="F14" i="2"/>
  <c r="D22" i="2"/>
  <c r="Z20" i="2"/>
  <c r="Z22" i="2"/>
  <c r="Z24" i="2" s="1"/>
  <c r="Z21" i="2"/>
  <c r="O23" i="2" l="1"/>
  <c r="D23" i="2"/>
  <c r="R23" i="2" l="1"/>
  <c r="R24" i="2"/>
  <c r="X24" i="2" s="1"/>
  <c r="AA24" i="2" s="1"/>
  <c r="R22" i="2"/>
  <c r="X22" i="2" s="1"/>
  <c r="AA22" i="2" s="1"/>
  <c r="R20" i="2"/>
  <c r="R21" i="2" l="1"/>
  <c r="B4" i="2"/>
  <c r="C4" i="2"/>
  <c r="E4" i="2"/>
  <c r="B5" i="2"/>
  <c r="B6" i="2"/>
  <c r="E6" i="2"/>
  <c r="F6" i="2" s="1"/>
  <c r="B7" i="2"/>
  <c r="C7" i="2"/>
  <c r="E7" i="2"/>
  <c r="F7" i="2" s="1"/>
  <c r="B8" i="2"/>
  <c r="C8" i="2"/>
  <c r="E8" i="2"/>
  <c r="F8" i="2" s="1"/>
  <c r="B9" i="2"/>
  <c r="C9" i="2"/>
  <c r="E9" i="2"/>
  <c r="F9" i="2" s="1"/>
  <c r="F10" i="2" l="1"/>
  <c r="D20" i="2" l="1"/>
  <c r="F15" i="2"/>
  <c r="AA15" i="2" s="1"/>
  <c r="U20" i="2"/>
  <c r="M11" i="9" l="1"/>
  <c r="M12" i="9"/>
  <c r="U23" i="2" s="1"/>
  <c r="X23" i="2" s="1"/>
  <c r="AA23" i="2" s="1"/>
  <c r="U21" i="2"/>
  <c r="X21" i="2" s="1"/>
  <c r="AA21" i="2" s="1"/>
  <c r="X20" i="2"/>
  <c r="AA20" i="2" s="1"/>
  <c r="AA18" i="2" l="1"/>
  <c r="AA26" i="2" l="1"/>
</calcChain>
</file>

<file path=xl/sharedStrings.xml><?xml version="1.0" encoding="utf-8"?>
<sst xmlns="http://schemas.openxmlformats.org/spreadsheetml/2006/main" count="562" uniqueCount="506">
  <si>
    <t>I.  KALIBRASI</t>
  </si>
  <si>
    <t>per pemeriksaan  1 alat</t>
  </si>
  <si>
    <t>No.</t>
  </si>
  <si>
    <t>Nama Alat Kesehatan</t>
  </si>
  <si>
    <t>Satuan</t>
  </si>
  <si>
    <t>Jml Alat*Tarif (RP)</t>
  </si>
  <si>
    <t>Jumlah Alat</t>
  </si>
  <si>
    <t>JUMLAH</t>
  </si>
  <si>
    <t>-</t>
  </si>
  <si>
    <t>hari</t>
  </si>
  <si>
    <t>Biaya Akomodasi, Uang Harian &amp; Transportasi</t>
  </si>
  <si>
    <t>[</t>
  </si>
  <si>
    <t>ORG</t>
  </si>
  <si>
    <t>x</t>
  </si>
  <si>
    <t>HR</t>
  </si>
  <si>
    <t>]</t>
  </si>
  <si>
    <t>OH</t>
  </si>
  <si>
    <t>KMR</t>
  </si>
  <si>
    <t>TR</t>
  </si>
  <si>
    <t>OT</t>
  </si>
  <si>
    <t>pp</t>
  </si>
  <si>
    <t>Hari</t>
  </si>
  <si>
    <t>Petugas</t>
  </si>
  <si>
    <t>UANG HARIAN</t>
  </si>
  <si>
    <t>PENGINAPAN</t>
  </si>
  <si>
    <t>TIKET PESAWAT</t>
  </si>
  <si>
    <t xml:space="preserve">-     Uang Harian </t>
  </si>
  <si>
    <t xml:space="preserve">-     Biaya Penginapan </t>
  </si>
  <si>
    <t>TAKSI / TRANS KABUPATEN</t>
  </si>
  <si>
    <t>orang</t>
  </si>
  <si>
    <t>rupiah</t>
  </si>
  <si>
    <t>alat</t>
  </si>
  <si>
    <t>Perhitungan jumlah hari belum mempertimbangkan wilayah dengan kondisi geografis yang memerlukan perjalanan khusus, misalnya : hanya ada sekali penerbangan dalam sehari di luar jam kerja, perjalanan darat lebih dari 8 jam, perjalanan transit, menyeberang pulau dan lain-lain</t>
  </si>
  <si>
    <t>Jumlah petugas pengujian kalibrasi yang ditetapkan</t>
  </si>
  <si>
    <t>Jumlah hari pelaksanaan pengujian kalibrasi di fasyankes</t>
  </si>
  <si>
    <t>NO</t>
  </si>
  <si>
    <t xml:space="preserve">Total Pola Tarif </t>
  </si>
  <si>
    <t>Tarif (RP)   PP 64/2019</t>
  </si>
  <si>
    <r>
      <t xml:space="preserve">DAFTAR TARIF DAN JAM ALAT PENGUJIAN KALIBRASI ALAT KESEHATAN BPFK SURABAYA BERDASARKAN </t>
    </r>
    <r>
      <rPr>
        <b/>
        <sz val="16"/>
        <color theme="4"/>
        <rFont val="Calibri"/>
        <family val="2"/>
        <scheme val="minor"/>
      </rPr>
      <t>PP 64/2019 DAN PERDIRJEN YANKES 412/2020</t>
    </r>
  </si>
  <si>
    <t>Nama Fasyankes</t>
  </si>
  <si>
    <t>Alamat</t>
  </si>
  <si>
    <t>Provinsi</t>
  </si>
  <si>
    <t>Jawa Tengah</t>
  </si>
  <si>
    <t>Kota Surabaya</t>
  </si>
  <si>
    <t>Jawa Timur</t>
  </si>
  <si>
    <t>Kota Salatiga</t>
  </si>
  <si>
    <t>Kalimantan Utara</t>
  </si>
  <si>
    <t>Kalimantan Timur</t>
  </si>
  <si>
    <t>Kota Surakarta</t>
  </si>
  <si>
    <t>Kota Balikpapan</t>
  </si>
  <si>
    <t>Nusa Tenggara Barat</t>
  </si>
  <si>
    <t>Sulawesi Tengah</t>
  </si>
  <si>
    <t>Bali</t>
  </si>
  <si>
    <t>Jawa Barat</t>
  </si>
  <si>
    <t>Nusa Tenggara Timur</t>
  </si>
  <si>
    <t>Papua Barat</t>
  </si>
  <si>
    <t>Kalimantan Selatan</t>
  </si>
  <si>
    <t>Kalimantan Tengah</t>
  </si>
  <si>
    <t>Kalimantan Barat</t>
  </si>
  <si>
    <t>Maluku</t>
  </si>
  <si>
    <t>Kota Banjarbaru</t>
  </si>
  <si>
    <t>Kota Banjarmasin</t>
  </si>
  <si>
    <t>Kota Batu</t>
  </si>
  <si>
    <t>Kota Blitar</t>
  </si>
  <si>
    <t>Kota Bontang</t>
  </si>
  <si>
    <t>Sumatera Barat</t>
  </si>
  <si>
    <t>Kota Denpasar</t>
  </si>
  <si>
    <t>Kota Dumai</t>
  </si>
  <si>
    <t>Riau</t>
  </si>
  <si>
    <t>Jambi</t>
  </si>
  <si>
    <t>Kota Kediri</t>
  </si>
  <si>
    <t>Kota Kupang</t>
  </si>
  <si>
    <t>Kota Madiun</t>
  </si>
  <si>
    <t>Kota Malang</t>
  </si>
  <si>
    <t>Kota Mojokerto</t>
  </si>
  <si>
    <t>Kota Pasuruan</t>
  </si>
  <si>
    <t>Kota Pontianak</t>
  </si>
  <si>
    <t>Kota Probolinggo</t>
  </si>
  <si>
    <t>Kota Tangerang Selatan</t>
  </si>
  <si>
    <t>Banten</t>
  </si>
  <si>
    <t>Maluku Utara</t>
  </si>
  <si>
    <t>Jember</t>
  </si>
  <si>
    <t>Mojokerto</t>
  </si>
  <si>
    <t>Magetan</t>
  </si>
  <si>
    <t>Nganjuk</t>
  </si>
  <si>
    <t>Bangkalan</t>
  </si>
  <si>
    <t>Malang</t>
  </si>
  <si>
    <t>Sumenep</t>
  </si>
  <si>
    <t>Blitar</t>
  </si>
  <si>
    <t>Kabupaten / Kota</t>
  </si>
  <si>
    <t>Jembrana</t>
  </si>
  <si>
    <t>Karangasem</t>
  </si>
  <si>
    <t>Klungkung</t>
  </si>
  <si>
    <t>Tabanan</t>
  </si>
  <si>
    <t>Sleman</t>
  </si>
  <si>
    <t>Kediri</t>
  </si>
  <si>
    <t>Lamongan</t>
  </si>
  <si>
    <t>Madiun</t>
  </si>
  <si>
    <t>Ngawi</t>
  </si>
  <si>
    <t>Pacitan</t>
  </si>
  <si>
    <t>Pamekasan</t>
  </si>
  <si>
    <t>Pasuruan</t>
  </si>
  <si>
    <t>Ponorogo</t>
  </si>
  <si>
    <t>Probolinggo</t>
  </si>
  <si>
    <t>Sampang</t>
  </si>
  <si>
    <t>Sidoarjo</t>
  </si>
  <si>
    <t>Situbondo</t>
  </si>
  <si>
    <t>Trenggalek</t>
  </si>
  <si>
    <t>Tuban</t>
  </si>
  <si>
    <t>Tulungagung</t>
  </si>
  <si>
    <t>Gresik</t>
  </si>
  <si>
    <t>Jombang</t>
  </si>
  <si>
    <t>Badung</t>
  </si>
  <si>
    <t>Bangli</t>
  </si>
  <si>
    <t>Buleleng</t>
  </si>
  <si>
    <t>Gianyar</t>
  </si>
  <si>
    <t>Bantul</t>
  </si>
  <si>
    <t>Gunung Kidul</t>
  </si>
  <si>
    <t>Kulon Progo</t>
  </si>
  <si>
    <t>Banyuwangi</t>
  </si>
  <si>
    <t>Bojonegoro</t>
  </si>
  <si>
    <t>Bondowoso</t>
  </si>
  <si>
    <t>Lumajang</t>
  </si>
  <si>
    <t>Kota Singkawang</t>
  </si>
  <si>
    <t>Lombok Barat</t>
  </si>
  <si>
    <t>Lombok Tengah</t>
  </si>
  <si>
    <t>Lombok Timur</t>
  </si>
  <si>
    <t>Belu</t>
  </si>
  <si>
    <t>Timor Tengah Selatan</t>
  </si>
  <si>
    <t>Timor Tengah Utara</t>
  </si>
  <si>
    <t>Papua</t>
  </si>
  <si>
    <t>D.I Yogyakarta</t>
  </si>
  <si>
    <t>Kota Bojonegoro</t>
  </si>
  <si>
    <t>Kabupaten Kupang</t>
  </si>
  <si>
    <t>Kab. Aceh Barat</t>
  </si>
  <si>
    <t>Kab. Aceh Barat Daya</t>
  </si>
  <si>
    <t>Kab. Aceh Besar</t>
  </si>
  <si>
    <t>Kab. Aceh Jaya</t>
  </si>
  <si>
    <t>Kab. Aceh Selatan</t>
  </si>
  <si>
    <t>Kab. Aceh Singkil</t>
  </si>
  <si>
    <t>Kab. Aceh Tamiang</t>
  </si>
  <si>
    <t>Kab. Aceh Tengah</t>
  </si>
  <si>
    <t>Kab. Aceh Tenggara</t>
  </si>
  <si>
    <t>Kab. Aceh Timur</t>
  </si>
  <si>
    <t>Kab. Aceh Utara</t>
  </si>
  <si>
    <t>Kab. Bener Meriah</t>
  </si>
  <si>
    <t>Kab. Bireuen</t>
  </si>
  <si>
    <t>Kab. Gayo Lues</t>
  </si>
  <si>
    <t>Kab. Nagan Raya</t>
  </si>
  <si>
    <t>Kab. Pidie</t>
  </si>
  <si>
    <t>Kab. Pidie Jaya</t>
  </si>
  <si>
    <t>Kota Langsa</t>
  </si>
  <si>
    <t>Kota Lhokseumawe</t>
  </si>
  <si>
    <t>Kota Subulussalam</t>
  </si>
  <si>
    <t>Kab. Asahan</t>
  </si>
  <si>
    <t>Kab. Batubara</t>
  </si>
  <si>
    <t>Kab. Dairi</t>
  </si>
  <si>
    <t>Kab. Deli Serdang</t>
  </si>
  <si>
    <t>Kab. Humbang Hasundutan</t>
  </si>
  <si>
    <t>Kab. Karo</t>
  </si>
  <si>
    <t>Kab. Labuhan  Batu</t>
  </si>
  <si>
    <t>Kab. Labuhan  Batu  Selatan</t>
  </si>
  <si>
    <t>Kab. Labuhan  Batu  Utara</t>
  </si>
  <si>
    <t>Kab. Langkat</t>
  </si>
  <si>
    <t>Kab. Mandailing Natal</t>
  </si>
  <si>
    <t>Kab. Padang  Lawas</t>
  </si>
  <si>
    <t>Kab. Padang  Lawas  Utara</t>
  </si>
  <si>
    <t>Kab. Pakpak   Bharat</t>
  </si>
  <si>
    <t>Kab. Samosir</t>
  </si>
  <si>
    <t>Kab. Serdang Bedagai</t>
  </si>
  <si>
    <t>Kab. Simalungun</t>
  </si>
  <si>
    <t>Kab. Tapanuli Selatan</t>
  </si>
  <si>
    <t>Kab. Tapanuli Tengah</t>
  </si>
  <si>
    <t>Kab. Tapanuli Utara</t>
  </si>
  <si>
    <t>Kab. Toba  Samosir</t>
  </si>
  <si>
    <t>Kota Binjai</t>
  </si>
  <si>
    <t>Kota Pematang Siantar</t>
  </si>
  <si>
    <t>Kota Sibolga</t>
  </si>
  <si>
    <t>Kota Tanjung Balai</t>
  </si>
  <si>
    <t>Kota Tebing  Tinggi</t>
  </si>
  <si>
    <t>Kab. Indragiri Hilir</t>
  </si>
  <si>
    <t>Kab. Indragiri Hulu</t>
  </si>
  <si>
    <t>Kab. Kampar</t>
  </si>
  <si>
    <t>Kab. Kuantan Singingi</t>
  </si>
  <si>
    <t>Kab. Pelalawan</t>
  </si>
  <si>
    <t>Kab. Rokan  Hilir</t>
  </si>
  <si>
    <t>Kab. Rokan  Hulu</t>
  </si>
  <si>
    <t>Kab. Siak</t>
  </si>
  <si>
    <t>Kab.Bintan</t>
  </si>
  <si>
    <t>WILAYAH FASYANKES</t>
  </si>
  <si>
    <t>Kab. Batanghari</t>
  </si>
  <si>
    <t>Kab. Bungo</t>
  </si>
  <si>
    <t>Kab. Kerinci</t>
  </si>
  <si>
    <t>Kab. Merangin</t>
  </si>
  <si>
    <t>Kab. Muaro  Jambi</t>
  </si>
  <si>
    <t>Kab. Sarolangun</t>
  </si>
  <si>
    <t>Kab. Tanjung Jabung Barat</t>
  </si>
  <si>
    <t>Kab. Tanjung Jabung Timur</t>
  </si>
  <si>
    <t>Kab. Tebo</t>
  </si>
  <si>
    <t>Kota Sungai Penuh</t>
  </si>
  <si>
    <t>Kab. Agam</t>
  </si>
  <si>
    <t>Kab. Dharmasraya</t>
  </si>
  <si>
    <t>Kab. Lima Puluh Kota</t>
  </si>
  <si>
    <t>Kab. Padang Pariaman</t>
  </si>
  <si>
    <t>Kab. Pasaman</t>
  </si>
  <si>
    <t>Kab. Pasaman Barat</t>
  </si>
  <si>
    <t>Kab. Pesisir Selatan</t>
  </si>
  <si>
    <t>Kab. Sijunjung</t>
  </si>
  <si>
    <t>Kab. Solok</t>
  </si>
  <si>
    <t>Kab. Solok Selatan</t>
  </si>
  <si>
    <t>Kab. Tanah Datar</t>
  </si>
  <si>
    <t>Kota Bukit Tinggi</t>
  </si>
  <si>
    <t>Kota Padang Panjang</t>
  </si>
  <si>
    <t>Kota Pariaman</t>
  </si>
  <si>
    <t>Kota Pavakumbuh</t>
  </si>
  <si>
    <t>Kota Sawahlunto</t>
  </si>
  <si>
    <t>Kota Solok</t>
  </si>
  <si>
    <t>Kab. Banyuasin</t>
  </si>
  <si>
    <t>Kab. Empat Lawang</t>
  </si>
  <si>
    <t>Kab. Lahat</t>
  </si>
  <si>
    <t>Kab. Muara Enim</t>
  </si>
  <si>
    <t>Kab. Musi Banyuasin</t>
  </si>
  <si>
    <t>Kab. Musi Rawas</t>
  </si>
  <si>
    <t>Kab. Musi Rawas  Utara</t>
  </si>
  <si>
    <t>Kab. Ogan Ilir</t>
  </si>
  <si>
    <t>Kab. Ogan Komering Ilir</t>
  </si>
  <si>
    <t>Kab. Ogan Komering Ulu</t>
  </si>
  <si>
    <t>Kab. Ogan Komering Ulu Selatan</t>
  </si>
  <si>
    <t>Kab. Ogan Komering Ulu Timur</t>
  </si>
  <si>
    <t>Kab. Pali</t>
  </si>
  <si>
    <t>Kota Lubuk Linggau</t>
  </si>
  <si>
    <t>Kota Pagar Alam</t>
  </si>
  <si>
    <t>Kota Prabumulih</t>
  </si>
  <si>
    <t>Kab. Lampung Barat</t>
  </si>
  <si>
    <t>Kab. Lampung Selatan</t>
  </si>
  <si>
    <t>Kab. Lampung Tengah</t>
  </si>
  <si>
    <t>Kab. Lampung Timur</t>
  </si>
  <si>
    <t>Kab. Lampung Utara</t>
  </si>
  <si>
    <t>Kab. Mesuji</t>
  </si>
  <si>
    <t>Kab. Pesawaran</t>
  </si>
  <si>
    <t>Kab. Pesisir  Barat</t>
  </si>
  <si>
    <t>Kab. Pringsewu</t>
  </si>
  <si>
    <t>Kab. Tanggamus</t>
  </si>
  <si>
    <t>Kab. Tulang Bawang</t>
  </si>
  <si>
    <t>Kab. Tulang Bawang Barat</t>
  </si>
  <si>
    <t>Kab. Way Kanan</t>
  </si>
  <si>
    <t>Kota Metro</t>
  </si>
  <si>
    <t>Kab. Bengkulu Selatan</t>
  </si>
  <si>
    <t>Kab. Bengkulu Tengah</t>
  </si>
  <si>
    <t>Kab. Bengkulu Utara</t>
  </si>
  <si>
    <t>Kab. Kaur</t>
  </si>
  <si>
    <t>Kab. Kepahiang</t>
  </si>
  <si>
    <t>Kab. Lebong</t>
  </si>
  <si>
    <t>Kab. Mukomuko</t>
  </si>
  <si>
    <t>Kab. Rejang Lebong</t>
  </si>
  <si>
    <t>Kab. Seluma</t>
  </si>
  <si>
    <t>Kab. Bangka</t>
  </si>
  <si>
    <t>Kab. Bangka Barat</t>
  </si>
  <si>
    <t>Kab. Bangka Selatan</t>
  </si>
  <si>
    <t>Kab. Bangka Tengah</t>
  </si>
  <si>
    <t>Kab. Lebak</t>
  </si>
  <si>
    <t>Kab. Pandeglang</t>
  </si>
  <si>
    <t>Kab. Serang</t>
  </si>
  <si>
    <t>Kab. Tangerang</t>
  </si>
  <si>
    <t>Kota Cilegon</t>
  </si>
  <si>
    <t>Kota Tangerang</t>
  </si>
  <si>
    <t>Kab. Bandung</t>
  </si>
  <si>
    <t>Kab. Bandung Barat</t>
  </si>
  <si>
    <t>Kab. Bekasi</t>
  </si>
  <si>
    <t>Kab. Bogor</t>
  </si>
  <si>
    <t>Kab. Ciamis</t>
  </si>
  <si>
    <t>Kab. Cianjur</t>
  </si>
  <si>
    <t>Kab. Cirebon</t>
  </si>
  <si>
    <t>Kab. Garut</t>
  </si>
  <si>
    <t>Kab. Indramayu</t>
  </si>
  <si>
    <t>Kab. Karawang</t>
  </si>
  <si>
    <t>Kab. Kuningan</t>
  </si>
  <si>
    <t>Kab. Majalengka</t>
  </si>
  <si>
    <t>Kab. Pangadaran</t>
  </si>
  <si>
    <t>Kab. Purwakarta</t>
  </si>
  <si>
    <t>Kab. Subang</t>
  </si>
  <si>
    <t>Kab. Sukabumi</t>
  </si>
  <si>
    <t>Kab. Sumedang</t>
  </si>
  <si>
    <t>Kab. Tasikmalaya</t>
  </si>
  <si>
    <t>Kota Banjar</t>
  </si>
  <si>
    <t>Kota Bekasi</t>
  </si>
  <si>
    <t>Kota Bogor</t>
  </si>
  <si>
    <t>Kota Cimahi</t>
  </si>
  <si>
    <t>Kota Cirebon</t>
  </si>
  <si>
    <t>Kota Depok</t>
  </si>
  <si>
    <t>Kota Sukabumi</t>
  </si>
  <si>
    <t>Kota Tasikmalaya</t>
  </si>
  <si>
    <t>Kab. Banjarnegara</t>
  </si>
  <si>
    <t>Kab. Banyumas</t>
  </si>
  <si>
    <t>Kab. Batang</t>
  </si>
  <si>
    <t>Kab. Blora</t>
  </si>
  <si>
    <t>Kab. Boyolali</t>
  </si>
  <si>
    <t>Kab. Brebes</t>
  </si>
  <si>
    <t>Kab. Cilacap</t>
  </si>
  <si>
    <t>Kab. Demak</t>
  </si>
  <si>
    <t>Kab. Grobogan</t>
  </si>
  <si>
    <t>Kab. Jepara</t>
  </si>
  <si>
    <t>Kab. Karanganyar</t>
  </si>
  <si>
    <t>Kab. Kebumen</t>
  </si>
  <si>
    <t>Kab. Kendal</t>
  </si>
  <si>
    <t>Kab. Klaten</t>
  </si>
  <si>
    <t>Kab. Kudus</t>
  </si>
  <si>
    <t>Kab. Magelang</t>
  </si>
  <si>
    <t>Kab. Pati</t>
  </si>
  <si>
    <t>Kab. Pekalongan</t>
  </si>
  <si>
    <t>Kab. Pemalang</t>
  </si>
  <si>
    <t>Kab. Purbalingga</t>
  </si>
  <si>
    <t>Kab. Purworejo</t>
  </si>
  <si>
    <t>Kab. Rembang</t>
  </si>
  <si>
    <t>Kab. Semarang</t>
  </si>
  <si>
    <t>Kab. Sragen</t>
  </si>
  <si>
    <t>Kab. Sukoharjo</t>
  </si>
  <si>
    <t>Kab. Tegal</t>
  </si>
  <si>
    <t>Kab. Temanggung</t>
  </si>
  <si>
    <t>Kab. Wonogiri</t>
  </si>
  <si>
    <t>Kab. Wonosobo</t>
  </si>
  <si>
    <t>Kota Magelang</t>
  </si>
  <si>
    <t>Kota Pekalongan</t>
  </si>
  <si>
    <t>Kota Tegal</t>
  </si>
  <si>
    <t>Kab. Bengkayang</t>
  </si>
  <si>
    <t>Kab. Kayong Utara</t>
  </si>
  <si>
    <t>Kab. Ketapang</t>
  </si>
  <si>
    <t>Kab. Landak</t>
  </si>
  <si>
    <t>Kab. Melawi</t>
  </si>
  <si>
    <t>Kab. Mempawah</t>
  </si>
  <si>
    <t>Kab. Sambas</t>
  </si>
  <si>
    <t>Kab. Sanggau</t>
  </si>
  <si>
    <t>Kab. Sekadau</t>
  </si>
  <si>
    <t>Kab. Sintang</t>
  </si>
  <si>
    <t>Kab. Barito Selatan</t>
  </si>
  <si>
    <t>Kab. Barito Timur</t>
  </si>
  <si>
    <t>Kab. Barito Utara</t>
  </si>
  <si>
    <t>Kab. Gunung Mas</t>
  </si>
  <si>
    <t>Kab. Kapuas</t>
  </si>
  <si>
    <t>Kab. Katingan</t>
  </si>
  <si>
    <t>Kab. Kotawaringin Barat</t>
  </si>
  <si>
    <t>Kab. Kotawaringin Timur</t>
  </si>
  <si>
    <t>Kab. Lamandau</t>
  </si>
  <si>
    <t>Kab. Murung Raya</t>
  </si>
  <si>
    <t>Kab. Pulau Pisau</t>
  </si>
  <si>
    <t>Kab. Seruyan</t>
  </si>
  <si>
    <t>Kab. Sukamara</t>
  </si>
  <si>
    <t>Kab. Balangan</t>
  </si>
  <si>
    <t>Kab. Banjar</t>
  </si>
  <si>
    <t>Kab. Barito Kuala</t>
  </si>
  <si>
    <t>Kab. Hulu Sungai Selatan</t>
  </si>
  <si>
    <t>Kab. Hulu Sungai Tengah</t>
  </si>
  <si>
    <t>Kab. Hulu Sungai Utara</t>
  </si>
  <si>
    <t>Kab. Kota Baru</t>
  </si>
  <si>
    <t>Kab. Tabalong</t>
  </si>
  <si>
    <t>Kab. Tanah Bumbu</t>
  </si>
  <si>
    <t>Kab. Tanah Laut</t>
  </si>
  <si>
    <t>Kab. Tapin</t>
  </si>
  <si>
    <t>Kab. Kutai Barat</t>
  </si>
  <si>
    <t>Kab. Kutai Kartanegara</t>
  </si>
  <si>
    <t>Kab. Kutai Timur</t>
  </si>
  <si>
    <t>Kab. Paser</t>
  </si>
  <si>
    <t>Kab. Penajam Paser Utara</t>
  </si>
  <si>
    <t>Kab. Bolaang Mongondow</t>
  </si>
  <si>
    <t>Kab. Bolaang Mongondow Selatan</t>
  </si>
  <si>
    <t>Kab. Bolaang Mongondow Timur</t>
  </si>
  <si>
    <t>Kab. Bolaang Mongondow Utara</t>
  </si>
  <si>
    <t>Kab. Minahasa</t>
  </si>
  <si>
    <t>Kab. Minahasa Selatan</t>
  </si>
  <si>
    <t>Kab. Minahasa Tenggara</t>
  </si>
  <si>
    <t>Kab. Minahasa Utara</t>
  </si>
  <si>
    <t>Kota Bitung</t>
  </si>
  <si>
    <t>Kota Kotamobagu</t>
  </si>
  <si>
    <t>Kota Tomohon</t>
  </si>
  <si>
    <t>Kab. Boalemo</t>
  </si>
  <si>
    <t>Kab. Gorontalo</t>
  </si>
  <si>
    <t>Kab. Gorontalo Utara</t>
  </si>
  <si>
    <t>Kab. Pahuwato</t>
  </si>
  <si>
    <t>Kab. Majene</t>
  </si>
  <si>
    <t>Kab. Mamasa</t>
  </si>
  <si>
    <t>Kab. Mamuju Tengah</t>
  </si>
  <si>
    <t>Kab. Mamuju utara</t>
  </si>
  <si>
    <t>Kab. PolewaliMandar</t>
  </si>
  <si>
    <t>Kab. Bantaeng</t>
  </si>
  <si>
    <t>Kab. Barru</t>
  </si>
  <si>
    <t>Kab. Bone</t>
  </si>
  <si>
    <t>Kab. Bulukumba</t>
  </si>
  <si>
    <t>Kab. Enrekang</t>
  </si>
  <si>
    <t>Kab. Gowa</t>
  </si>
  <si>
    <t>Kab. Jeneponto</t>
  </si>
  <si>
    <t>Kab. Luwu</t>
  </si>
  <si>
    <t>Kab. Luwu Timur</t>
  </si>
  <si>
    <t>Kab. Luwu Utara</t>
  </si>
  <si>
    <t>Kab. Maros</t>
  </si>
  <si>
    <t>Kab. Pinrang</t>
  </si>
  <si>
    <t>Kab. Sidenreng Rappang</t>
  </si>
  <si>
    <t>Kab. Sinjai</t>
  </si>
  <si>
    <t>Kab. Soppeng</t>
  </si>
  <si>
    <t>Kab. Takalar</t>
  </si>
  <si>
    <t>Kab. Tana Toraja</t>
  </si>
  <si>
    <t>Kab. Toraja Utara</t>
  </si>
  <si>
    <t>Kab. Wajo</t>
  </si>
  <si>
    <t>Kota Palopo</t>
  </si>
  <si>
    <t>Kota Pare- Pare</t>
  </si>
  <si>
    <t>Kab. Luwuk</t>
  </si>
  <si>
    <t>Kab. Buol</t>
  </si>
  <si>
    <t>Kab. Donggala</t>
  </si>
  <si>
    <t>Kab. Morowali</t>
  </si>
  <si>
    <t>Kab. Morowali Utara</t>
  </si>
  <si>
    <t>Kab. Parigi Moutong</t>
  </si>
  <si>
    <t>Kab. Poso</t>
  </si>
  <si>
    <t>Kab. Sigi</t>
  </si>
  <si>
    <t>Kab. Tojouna-Una</t>
  </si>
  <si>
    <t>Kab. Toli-Toli</t>
  </si>
  <si>
    <t>Kab. Bombana</t>
  </si>
  <si>
    <t>Kab. Kolaka</t>
  </si>
  <si>
    <t>Kab. Kolaka Timur</t>
  </si>
  <si>
    <t>Kab. Kolaka Utara</t>
  </si>
  <si>
    <t>Kab. Konawe</t>
  </si>
  <si>
    <t>Kab. Konawe Selatan</t>
  </si>
  <si>
    <t>Kab. Konawe Utara</t>
  </si>
  <si>
    <t>Kab. Halmahera Barat</t>
  </si>
  <si>
    <t>Kab. Halmahera Tengah</t>
  </si>
  <si>
    <t>Kab. Halmahera Timur</t>
  </si>
  <si>
    <t>Kab. Halmahera Utara</t>
  </si>
  <si>
    <t>Kab. Jayapura</t>
  </si>
  <si>
    <t>Kab. Keerom</t>
  </si>
  <si>
    <t>Kab. Sarmi</t>
  </si>
  <si>
    <t>Kab. Teluk  Bintuni</t>
  </si>
  <si>
    <t>Kab.  Manokwari Selatan</t>
  </si>
  <si>
    <t>Kab. Pegunungan Arfak</t>
  </si>
  <si>
    <t>DKI Jakarta</t>
  </si>
  <si>
    <t xml:space="preserve">-     Transport Pesawat Petugas </t>
  </si>
  <si>
    <t>Kab. Kapuas Hulu</t>
  </si>
  <si>
    <t>Kab. Kubu Raya</t>
  </si>
  <si>
    <t>Palangkaraya</t>
  </si>
  <si>
    <t>Aceh</t>
  </si>
  <si>
    <t>Sumatera Utara</t>
  </si>
  <si>
    <t>Kep. Riau</t>
  </si>
  <si>
    <t>Sumatera Selatan</t>
  </si>
  <si>
    <t>Lampung</t>
  </si>
  <si>
    <t>Bengkulu</t>
  </si>
  <si>
    <t>Bangka Belitung</t>
  </si>
  <si>
    <t>Sulawesi Utara</t>
  </si>
  <si>
    <t>Gorontalo</t>
  </si>
  <si>
    <t>Sulawesi Barat</t>
  </si>
  <si>
    <t>Sulawesi Selatan</t>
  </si>
  <si>
    <t>Sulawesi Tenggara</t>
  </si>
  <si>
    <t xml:space="preserve">-     Transport </t>
  </si>
  <si>
    <t>Asal</t>
  </si>
  <si>
    <t>RS ABCDE</t>
  </si>
  <si>
    <t>KLIK DAN PILIH</t>
  </si>
  <si>
    <t>KETERANGAN :</t>
  </si>
  <si>
    <t>Semarang</t>
  </si>
  <si>
    <t>Samarinda</t>
  </si>
  <si>
    <t>480.000</t>
  </si>
  <si>
    <t>Papua Barat Daya</t>
  </si>
  <si>
    <t>Papua Tengah</t>
  </si>
  <si>
    <t>Papua Selatan</t>
  </si>
  <si>
    <t>Papua Pegunungan</t>
  </si>
  <si>
    <t>967.000</t>
  </si>
  <si>
    <t>7.231.000</t>
  </si>
  <si>
    <t>513.000</t>
  </si>
  <si>
    <t>II.  KALIBRASI DAN PROTEKSI RADIASI</t>
  </si>
  <si>
    <t>per pemeriksaan  1 lembar film badge</t>
  </si>
  <si>
    <t>Dosimeter Saku*</t>
  </si>
  <si>
    <t>Film Badge*</t>
  </si>
  <si>
    <r>
      <rPr>
        <i/>
        <sz val="10"/>
        <color rgb="FFFF0000"/>
        <rFont val="Calibri"/>
        <family val="2"/>
        <scheme val="minor"/>
      </rPr>
      <t xml:space="preserve">Survey  </t>
    </r>
    <r>
      <rPr>
        <sz val="10"/>
        <color rgb="FFFF0000"/>
        <rFont val="Calibri"/>
        <family val="2"/>
        <scheme val="minor"/>
      </rPr>
      <t>Meter*</t>
    </r>
  </si>
  <si>
    <r>
      <t>Pengujian T</t>
    </r>
    <r>
      <rPr>
        <i/>
        <sz val="10"/>
        <color rgb="FFFF0000"/>
        <rFont val="Calibri"/>
        <family val="2"/>
        <scheme val="minor"/>
      </rPr>
      <t xml:space="preserve">hermo Luminescence Dosimeter </t>
    </r>
    <r>
      <rPr>
        <sz val="10"/>
        <color rgb="FFFF0000"/>
        <rFont val="Calibri"/>
        <family val="2"/>
        <scheme val="minor"/>
      </rPr>
      <t>(</t>
    </r>
    <r>
      <rPr>
        <i/>
        <sz val="10"/>
        <color rgb="FFFF0000"/>
        <rFont val="Calibri"/>
        <family val="2"/>
        <scheme val="minor"/>
      </rPr>
      <t xml:space="preserve">TLD) </t>
    </r>
    <r>
      <rPr>
        <sz val="10"/>
        <color rgb="FFFF0000"/>
        <rFont val="Calibri"/>
        <family val="2"/>
        <scheme val="minor"/>
      </rPr>
      <t>Harsaw*</t>
    </r>
  </si>
  <si>
    <t>Linear Accelerator (LJNAC) Electron</t>
  </si>
  <si>
    <t>Linear Accelerator (LINAC) Photon</t>
  </si>
  <si>
    <t>KETERANGAN:</t>
  </si>
  <si>
    <t>Untuk jenis alat yang tertulis merah dan bertanda bintang (*) pelaksanaan kalibrasi dilakukan di Laboratorium BPFK Surabaya</t>
  </si>
  <si>
    <t>Jumlah alat kesehatan yang dilakukan kalibrasi di Lab. BPFK</t>
  </si>
  <si>
    <t>Jumlah tarif kalibrasi yang harus dibayarkan</t>
  </si>
  <si>
    <t>Jumlah alat kesehatan yang dilakukan kalibrasi di Fasyankes</t>
  </si>
  <si>
    <t>1. Biaya kalibrasi meliputi pola tarif (PP 64/2019) dan biaya perjalanan dinas petugas (Permenkeu No. 49 Tahun 2023)</t>
  </si>
  <si>
    <t xml:space="preserve">4. Biaya transportasi sesuai SBM meliputi : </t>
  </si>
  <si>
    <t xml:space="preserve">     a) Taksi Kantor BPFK Surabaya – Bandara/Terminal (PP)</t>
  </si>
  <si>
    <t xml:space="preserve">     b) Taksi Bandara/Terminal Tujuan – Fasyankes (PP)</t>
  </si>
  <si>
    <t xml:space="preserve">     c) Transportasi dari Surabaya – Kota Tujuan (PP)</t>
  </si>
  <si>
    <t xml:space="preserve">     d) Pesawat kelas ekonomi Garuda atau setara (PP) untuk menuju ke Fasyankes </t>
  </si>
  <si>
    <t xml:space="preserve">     e) Biaya handling pengamanan alat dan over weight bagasi pesawat (PP) khusus untuk wilayah di luar Jawa Timur</t>
  </si>
  <si>
    <t xml:space="preserve">     Biaya transportasi dibayarkan sesuai harga yang tertera pada tiket pesawat, serta bukti lainnya yang berkaitan dengan transportasi </t>
  </si>
  <si>
    <t xml:space="preserve">Jumlah Petugas </t>
  </si>
  <si>
    <t>Perjalanan PP (Hari)**</t>
  </si>
  <si>
    <t>Pelaksanaan Kalibrasi (Hari)</t>
  </si>
  <si>
    <t>Jumlah Perjalanan (Hari)</t>
  </si>
  <si>
    <t xml:space="preserve">PERHITUNGAN ESTIMASI BIAYA </t>
  </si>
  <si>
    <t>Jumlah alat yang akan dikalibrasi</t>
  </si>
  <si>
    <t>KALIBRASI ALAT UKUR RADIASI DAN RADIOTERAPI BPFK SURABAYA</t>
  </si>
  <si>
    <t>TOTAL ESTIMASI BIAYA KALIBRASI</t>
  </si>
  <si>
    <t>TOTAL ESTIMASI BIAYA KALIBRASI ALAT UKUR RADIASI DAN RADIOTERAPI</t>
  </si>
  <si>
    <t>JUMLAH TOTAL</t>
  </si>
  <si>
    <t>**Hari pertama atau kedua kedatangan menaruh alat kalibrator untuk melakukan stabilitas alat dan untuk wilayah di luar Jawa jumlah hari PP akan menyesuaikan dengan lokasi dan/ atau transportasi</t>
  </si>
  <si>
    <t xml:space="preserve">2. Biaya perjalanan dinas petugas meliputi uang harian, transportasi dan akomodasi dibayarkan langsung kepada petugas 
    setelah pekerjaan selesai tanpa  dipotong pajak berdasarkan Permenkeu No. 262/PMK.03/2010
   </t>
  </si>
  <si>
    <t xml:space="preserve">3. Biaya akomodasi petugas pengujian / kalibrasi meliputi biaya hotel / penginapan sesuai dengan standar SBM ( Standar Biaya Masukan ) yang
    dibuktikan dengan bill/nota
  </t>
  </si>
  <si>
    <t xml:space="preserve">5. Khusus wilayah Surabaya dikenakan satuan biaya transport kegiatan dalam kabupaten/kota (PP) yaitu sebesar Rp 170.000 (seratus tujuh puluh ribu
    rupiah) per orang per hari
   </t>
  </si>
  <si>
    <t xml:space="preserve">6. Biaya transportasi Pergi Pulang (PP) untuk wilayah Kab. Sidoarjo, Kab. Gresik, Kab. Bangkalan dan Kota Mojokerto menggunakan acuan Surat Keputusan
    Kepala BPFK Surabaya Nomor : HK.02.03/XLIX.2/5557/2023 tanggal 16 Oktober 2023 tentang Penetapan Biaya Transportasi Petugas Pengujian Kalibrasi
    Sarana Prasarana Alat Kesehatan di Kab. Sidoarjo, Kab. Gresik, Kab. Bangkalan dan Kota Mojokerto yaitu sebesar Rp 250.000,- (dua ratus lima puluh
    ribu rupiah) per   orang per hari tanpa penginapan
   </t>
  </si>
  <si>
    <t>Kunci Trans.tujuan</t>
  </si>
  <si>
    <t>Tujuan</t>
  </si>
  <si>
    <t>Surabaya-Kota Tujuan</t>
  </si>
  <si>
    <t>Lokal Petugas</t>
  </si>
  <si>
    <t>Surabaya-Tujuan</t>
  </si>
  <si>
    <t>Gresik/Bangkalan/Sidoarjo/Mojokerto</t>
  </si>
  <si>
    <t>PERMENKEU NO. 39 TAHUN 2024 TENTANG STANDAR BIAYA MASUKAN (SBM TAHUN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</si>
</sst>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_);_(* \(#,##0\);_(* &quot;-&quot;_);_(@_)"/>
    <numFmt numFmtId="165" formatCode="@\ * &quot;: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4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40404"/>
      <name val="Arial"/>
      <family val="2"/>
    </font>
    <font>
      <sz val="10"/>
      <color rgb="FFC0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Arial"/>
      <family val="2"/>
    </font>
    <font>
      <i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40404"/>
      </left>
      <right style="thin">
        <color rgb="FF040404"/>
      </right>
      <top style="thin">
        <color rgb="FF040404"/>
      </top>
      <bottom style="thin">
        <color rgb="FF040404"/>
      </bottom>
      <diagonal/>
    </border>
    <border>
      <left style="thin">
        <color rgb="FF040404"/>
      </left>
      <right/>
      <top style="thin">
        <color rgb="FF040404"/>
      </top>
      <bottom style="thin">
        <color rgb="FF04040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18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41" fontId="6" fillId="0" borderId="0" xfId="1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/>
    </xf>
    <xf numFmtId="0" fontId="6" fillId="0" borderId="3" xfId="1" applyNumberFormat="1" applyFont="1" applyBorder="1" applyAlignment="1">
      <alignment horizontal="center" vertical="top"/>
    </xf>
    <xf numFmtId="41" fontId="6" fillId="0" borderId="1" xfId="1" applyFont="1" applyBorder="1" applyAlignment="1">
      <alignment vertical="top"/>
    </xf>
    <xf numFmtId="0" fontId="9" fillId="0" borderId="1" xfId="0" applyFont="1" applyBorder="1" applyAlignment="1">
      <alignment vertical="top"/>
    </xf>
    <xf numFmtId="41" fontId="6" fillId="0" borderId="1" xfId="0" applyNumberFormat="1" applyFont="1" applyBorder="1" applyAlignment="1">
      <alignment vertical="top"/>
    </xf>
    <xf numFmtId="0" fontId="6" fillId="0" borderId="0" xfId="1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41" fontId="6" fillId="0" borderId="0" xfId="1" applyFont="1" applyAlignment="1">
      <alignment horizontal="center" vertical="top"/>
    </xf>
    <xf numFmtId="41" fontId="6" fillId="0" borderId="0" xfId="1" applyFont="1" applyAlignment="1">
      <alignment vertical="top"/>
    </xf>
    <xf numFmtId="165" fontId="6" fillId="0" borderId="0" xfId="0" applyNumberFormat="1" applyFont="1" applyAlignment="1">
      <alignment vertical="top"/>
    </xf>
    <xf numFmtId="0" fontId="6" fillId="0" borderId="0" xfId="1" applyNumberFormat="1" applyFont="1" applyAlignment="1">
      <alignment vertical="top"/>
    </xf>
    <xf numFmtId="0" fontId="9" fillId="0" borderId="0" xfId="0" applyFont="1" applyAlignment="1">
      <alignment vertical="top"/>
    </xf>
    <xf numFmtId="0" fontId="15" fillId="0" borderId="7" xfId="0" applyFont="1" applyBorder="1" applyAlignment="1">
      <alignment horizontal="right"/>
    </xf>
    <xf numFmtId="0" fontId="15" fillId="0" borderId="8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3" fontId="6" fillId="0" borderId="5" xfId="0" applyNumberFormat="1" applyFont="1" applyBorder="1"/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3" fontId="6" fillId="0" borderId="1" xfId="0" applyNumberFormat="1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1" xfId="0" applyNumberFormat="1" applyFont="1" applyBorder="1"/>
    <xf numFmtId="3" fontId="9" fillId="0" borderId="2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5" fillId="0" borderId="12" xfId="0" applyFont="1" applyBorder="1"/>
    <xf numFmtId="0" fontId="6" fillId="0" borderId="12" xfId="0" applyFont="1" applyBorder="1"/>
    <xf numFmtId="0" fontId="6" fillId="0" borderId="12" xfId="0" quotePrefix="1" applyFont="1" applyBorder="1"/>
    <xf numFmtId="3" fontId="19" fillId="0" borderId="5" xfId="0" applyNumberFormat="1" applyFont="1" applyBorder="1"/>
    <xf numFmtId="3" fontId="20" fillId="0" borderId="1" xfId="0" applyNumberFormat="1" applyFont="1" applyBorder="1" applyAlignment="1">
      <alignment horizontal="left" vertical="center"/>
    </xf>
    <xf numFmtId="0" fontId="21" fillId="0" borderId="18" xfId="0" applyFont="1" applyBorder="1" applyAlignment="1">
      <alignment horizontal="left" vertical="top"/>
    </xf>
    <xf numFmtId="0" fontId="21" fillId="0" borderId="19" xfId="0" applyFont="1" applyBorder="1" applyAlignment="1">
      <alignment vertical="top"/>
    </xf>
    <xf numFmtId="0" fontId="22" fillId="0" borderId="3" xfId="0" applyFont="1" applyBorder="1" applyAlignment="1">
      <alignment horizontal="center"/>
    </xf>
    <xf numFmtId="3" fontId="22" fillId="0" borderId="1" xfId="0" applyNumberFormat="1" applyFont="1" applyBorder="1" applyAlignment="1">
      <alignment horizontal="left" vertical="center"/>
    </xf>
    <xf numFmtId="3" fontId="22" fillId="0" borderId="1" xfId="0" applyNumberFormat="1" applyFont="1" applyBorder="1" applyAlignment="1">
      <alignment horizontal="center"/>
    </xf>
    <xf numFmtId="0" fontId="21" fillId="0" borderId="18" xfId="0" applyFont="1" applyBorder="1" applyAlignment="1">
      <alignment vertical="top"/>
    </xf>
    <xf numFmtId="3" fontId="10" fillId="0" borderId="1" xfId="0" applyNumberFormat="1" applyFont="1" applyBorder="1" applyAlignment="1">
      <alignment horizontal="center"/>
    </xf>
    <xf numFmtId="0" fontId="23" fillId="0" borderId="20" xfId="0" applyFont="1" applyBorder="1" applyAlignment="1">
      <alignment vertical="top"/>
    </xf>
    <xf numFmtId="0" fontId="22" fillId="0" borderId="2" xfId="0" applyFont="1" applyBorder="1"/>
    <xf numFmtId="3" fontId="22" fillId="0" borderId="2" xfId="0" applyNumberFormat="1" applyFont="1" applyBorder="1" applyAlignment="1">
      <alignment horizontal="center"/>
    </xf>
    <xf numFmtId="3" fontId="22" fillId="0" borderId="11" xfId="0" applyNumberFormat="1" applyFont="1" applyBorder="1" applyAlignment="1">
      <alignment horizontal="center"/>
    </xf>
    <xf numFmtId="0" fontId="5" fillId="0" borderId="0" xfId="0" applyFont="1"/>
    <xf numFmtId="41" fontId="18" fillId="0" borderId="0" xfId="0" applyNumberFormat="1" applyFont="1"/>
    <xf numFmtId="0" fontId="14" fillId="0" borderId="0" xfId="0" applyFont="1"/>
    <xf numFmtId="0" fontId="15" fillId="0" borderId="0" xfId="0" applyFont="1"/>
    <xf numFmtId="3" fontId="15" fillId="0" borderId="0" xfId="0" applyNumberFormat="1" applyFont="1" applyAlignment="1">
      <alignment horizontal="center"/>
    </xf>
    <xf numFmtId="0" fontId="6" fillId="0" borderId="0" xfId="0" quotePrefix="1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2" xfId="0" applyFont="1" applyBorder="1" applyAlignment="1">
      <alignment vertical="top"/>
    </xf>
    <xf numFmtId="0" fontId="25" fillId="0" borderId="0" xfId="0" applyFont="1" applyAlignment="1">
      <alignment vertical="top"/>
    </xf>
    <xf numFmtId="0" fontId="26" fillId="0" borderId="12" xfId="0" applyFont="1" applyBorder="1"/>
    <xf numFmtId="0" fontId="24" fillId="0" borderId="12" xfId="0" applyFont="1" applyBorder="1"/>
    <xf numFmtId="0" fontId="9" fillId="0" borderId="0" xfId="0" applyFont="1" applyAlignment="1">
      <alignment horizontal="center" vertical="top"/>
    </xf>
    <xf numFmtId="0" fontId="6" fillId="0" borderId="21" xfId="0" applyFont="1" applyBorder="1" applyAlignment="1">
      <alignment vertical="top"/>
    </xf>
    <xf numFmtId="3" fontId="10" fillId="0" borderId="2" xfId="0" applyNumberFormat="1" applyFont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0" fillId="9" borderId="0" xfId="0" applyFill="1"/>
    <xf numFmtId="0" fontId="1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3" fontId="11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29" fillId="0" borderId="1" xfId="0" applyFont="1" applyBorder="1" applyAlignment="1">
      <alignment vertical="top"/>
    </xf>
    <xf numFmtId="3" fontId="8" fillId="0" borderId="1" xfId="0" applyNumberFormat="1" applyFont="1" applyBorder="1" applyAlignment="1">
      <alignment horizontal="right" vertical="top" shrinkToFit="1"/>
    </xf>
    <xf numFmtId="3" fontId="8" fillId="0" borderId="1" xfId="0" applyNumberFormat="1" applyFont="1" applyBorder="1" applyAlignment="1">
      <alignment vertical="top" shrinkToFi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41" fontId="6" fillId="0" borderId="4" xfId="0" applyNumberFormat="1" applyFont="1" applyBorder="1" applyAlignment="1">
      <alignment vertical="top"/>
    </xf>
    <xf numFmtId="0" fontId="5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22" xfId="1" applyNumberFormat="1" applyFont="1" applyBorder="1" applyAlignment="1">
      <alignment horizontal="center" vertical="top"/>
    </xf>
    <xf numFmtId="41" fontId="7" fillId="0" borderId="6" xfId="1" applyFont="1" applyBorder="1" applyAlignment="1">
      <alignment horizontal="center" vertical="top"/>
    </xf>
    <xf numFmtId="41" fontId="7" fillId="0" borderId="6" xfId="0" applyNumberFormat="1" applyFont="1" applyBorder="1" applyAlignment="1">
      <alignment vertical="top"/>
    </xf>
    <xf numFmtId="0" fontId="6" fillId="0" borderId="0" xfId="1" applyNumberFormat="1" applyFont="1" applyBorder="1" applyAlignment="1">
      <alignment horizontal="center" vertical="top"/>
    </xf>
    <xf numFmtId="41" fontId="6" fillId="0" borderId="0" xfId="1" applyFont="1" applyBorder="1" applyAlignment="1">
      <alignment vertical="top"/>
    </xf>
    <xf numFmtId="41" fontId="6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41" fontId="6" fillId="0" borderId="0" xfId="1" applyFont="1" applyBorder="1" applyAlignment="1">
      <alignment horizontal="center" vertical="top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1" fontId="7" fillId="0" borderId="6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top"/>
    </xf>
    <xf numFmtId="0" fontId="9" fillId="0" borderId="0" xfId="1" applyNumberFormat="1" applyFont="1" applyAlignment="1">
      <alignment horizontal="center" vertical="top"/>
    </xf>
    <xf numFmtId="0" fontId="9" fillId="0" borderId="0" xfId="1" applyNumberFormat="1" applyFont="1" applyAlignment="1">
      <alignment vertical="top"/>
    </xf>
    <xf numFmtId="41" fontId="9" fillId="0" borderId="0" xfId="1" applyFont="1" applyAlignment="1">
      <alignment horizontal="center" vertical="top"/>
    </xf>
    <xf numFmtId="0" fontId="9" fillId="0" borderId="3" xfId="1" applyNumberFormat="1" applyFont="1" applyBorder="1" applyAlignment="1">
      <alignment horizontal="center" vertical="top"/>
    </xf>
    <xf numFmtId="41" fontId="9" fillId="0" borderId="1" xfId="1" applyFont="1" applyBorder="1" applyAlignment="1">
      <alignment vertical="top"/>
    </xf>
    <xf numFmtId="41" fontId="9" fillId="0" borderId="1" xfId="0" applyNumberFormat="1" applyFont="1" applyBorder="1" applyAlignment="1">
      <alignment vertical="top"/>
    </xf>
    <xf numFmtId="0" fontId="12" fillId="0" borderId="6" xfId="0" applyFont="1" applyBorder="1" applyAlignment="1">
      <alignment horizontal="center" vertical="top"/>
    </xf>
    <xf numFmtId="0" fontId="12" fillId="0" borderId="22" xfId="1" applyNumberFormat="1" applyFont="1" applyBorder="1" applyAlignment="1">
      <alignment horizontal="center" vertical="top"/>
    </xf>
    <xf numFmtId="41" fontId="12" fillId="0" borderId="6" xfId="1" applyFont="1" applyBorder="1" applyAlignment="1">
      <alignment horizontal="center" vertical="top"/>
    </xf>
    <xf numFmtId="41" fontId="12" fillId="0" borderId="6" xfId="0" applyNumberFormat="1" applyFont="1" applyBorder="1" applyAlignment="1">
      <alignment vertical="top"/>
    </xf>
    <xf numFmtId="0" fontId="10" fillId="0" borderId="0" xfId="0" applyFont="1" applyAlignment="1">
      <alignment horizontal="center" vertical="top"/>
    </xf>
    <xf numFmtId="165" fontId="10" fillId="0" borderId="0" xfId="0" applyNumberFormat="1" applyFont="1" applyAlignment="1">
      <alignment vertical="top"/>
    </xf>
    <xf numFmtId="0" fontId="10" fillId="0" borderId="0" xfId="1" applyNumberFormat="1" applyFont="1" applyAlignment="1">
      <alignment horizontal="center" vertical="top"/>
    </xf>
    <xf numFmtId="0" fontId="10" fillId="0" borderId="0" xfId="1" applyNumberFormat="1" applyFont="1" applyAlignment="1">
      <alignment vertical="top"/>
    </xf>
    <xf numFmtId="41" fontId="10" fillId="0" borderId="0" xfId="1" applyFont="1" applyAlignment="1">
      <alignment horizontal="center" vertical="top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41" fontId="5" fillId="8" borderId="3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" fontId="6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1" fontId="6" fillId="0" borderId="1" xfId="0" applyNumberFormat="1" applyFont="1" applyBorder="1" applyAlignment="1">
      <alignment horizontal="center"/>
    </xf>
    <xf numFmtId="41" fontId="18" fillId="6" borderId="0" xfId="0" applyNumberFormat="1" applyFont="1" applyFill="1" applyAlignment="1">
      <alignment vertical="center"/>
    </xf>
    <xf numFmtId="0" fontId="32" fillId="0" borderId="12" xfId="0" applyFont="1" applyBorder="1" applyAlignment="1">
      <alignment vertical="top"/>
    </xf>
    <xf numFmtId="0" fontId="18" fillId="0" borderId="0" xfId="0" applyFont="1" applyAlignment="1">
      <alignment horizontal="center" vertical="top"/>
    </xf>
    <xf numFmtId="41" fontId="5" fillId="0" borderId="1" xfId="1" applyFont="1" applyBorder="1" applyAlignment="1">
      <alignment horizontal="center" vertical="top"/>
    </xf>
    <xf numFmtId="41" fontId="5" fillId="0" borderId="1" xfId="1" applyFont="1" applyBorder="1" applyAlignment="1">
      <alignment vertical="top"/>
    </xf>
    <xf numFmtId="41" fontId="18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31" fillId="0" borderId="0" xfId="0" applyFont="1" applyAlignment="1">
      <alignment vertical="top"/>
    </xf>
    <xf numFmtId="0" fontId="5" fillId="0" borderId="23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41" fontId="5" fillId="0" borderId="0" xfId="1" applyFont="1" applyBorder="1" applyAlignment="1">
      <alignment horizontal="center" vertical="top"/>
    </xf>
    <xf numFmtId="41" fontId="5" fillId="0" borderId="0" xfId="1" applyFont="1" applyBorder="1" applyAlignment="1">
      <alignment vertical="top"/>
    </xf>
    <xf numFmtId="0" fontId="5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6" fillId="0" borderId="0" xfId="1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2" fillId="8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28" fillId="7" borderId="14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165" fontId="24" fillId="5" borderId="17" xfId="0" applyNumberFormat="1" applyFont="1" applyFill="1" applyBorder="1" applyAlignment="1">
      <alignment horizontal="left" vertical="top"/>
    </xf>
    <xf numFmtId="165" fontId="24" fillId="5" borderId="2" xfId="0" applyNumberFormat="1" applyFont="1" applyFill="1" applyBorder="1" applyAlignment="1">
      <alignment horizontal="left" vertical="top"/>
    </xf>
    <xf numFmtId="0" fontId="24" fillId="5" borderId="3" xfId="0" applyFont="1" applyFill="1" applyBorder="1" applyAlignment="1">
      <alignment horizontal="left" vertical="top"/>
    </xf>
    <xf numFmtId="0" fontId="24" fillId="5" borderId="1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6" fillId="0" borderId="1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165" fontId="18" fillId="0" borderId="12" xfId="0" applyNumberFormat="1" applyFont="1" applyBorder="1" applyAlignment="1">
      <alignment horizontal="left" vertical="top"/>
    </xf>
    <xf numFmtId="165" fontId="18" fillId="0" borderId="0" xfId="0" applyNumberFormat="1" applyFont="1" applyAlignment="1">
      <alignment horizontal="left" vertical="top"/>
    </xf>
    <xf numFmtId="0" fontId="4" fillId="3" borderId="0" xfId="0" applyFont="1" applyFill="1" applyAlignment="1">
      <alignment horizontal="center"/>
    </xf>
  </cellXfs>
  <cellStyles count="4">
    <cellStyle name="Comma [0]" xfId="1" builtinId="6"/>
    <cellStyle name="Comma [0] 2" xfId="2" xr:uid="{00000000-0005-0000-0000-000002000000}"/>
    <cellStyle name="Normal" xfId="0" builtinId="0"/>
    <cellStyle name="Normal 8 2" xfId="3" xr:uid="{EEFF7C5B-B8C8-4FC0-8F54-F88B82F4C9E7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theme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3" formatCode="#,##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40404"/>
        <name val="Arial"/>
        <family val="2"/>
        <scheme val="none"/>
      </font>
      <numFmt numFmtId="3" formatCode="#,##0"/>
      <alignment horizontal="general" vertical="top" textRotation="0" wrapText="0" indent="0" justifyLastLine="0" shrinkToFit="0" readingOrder="0"/>
      <border diagonalUp="0" diagonalDown="0">
        <left style="thin">
          <color rgb="FF040404"/>
        </left>
        <right style="thin">
          <color rgb="FF040404"/>
        </right>
        <top style="thin">
          <color rgb="FF040404"/>
        </top>
        <bottom style="thin">
          <color rgb="FF04040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163286</xdr:colOff>
      <xdr:row>3</xdr:row>
      <xdr:rowOff>7056</xdr:rowOff>
    </xdr:from>
    <xdr:to>
      <xdr:col>11</xdr:col>
      <xdr:colOff>2779889</xdr:colOff>
      <xdr:row>14</xdr:row>
      <xdr:rowOff>127000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3D7A9AF9-042D-A54C-0953-BBB307F3ADFB}"/>
            </a:ext>
          </a:extLst>
        </xdr:cNvPr>
        <xdr:cNvSpPr/>
      </xdr:nvSpPr>
      <xdr:spPr>
        <a:xfrm>
          <a:off x="9252857" y="578556"/>
          <a:ext cx="2616603" cy="2387801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ID" sz="1100" b="1" u="sng">
              <a:solidFill>
                <a:sysClr val="windowText" lastClr="000000"/>
              </a:solidFill>
            </a:rPr>
            <a:t>CARA PENGGUNAAN </a:t>
          </a:r>
          <a:r>
            <a:rPr lang="en-ID" sz="1100" b="1" baseline="0">
              <a:solidFill>
                <a:sysClr val="windowText" lastClr="000000"/>
              </a:solidFill>
            </a:rPr>
            <a:t>:</a:t>
          </a:r>
        </a:p>
        <a:p>
          <a:pPr algn="l"/>
          <a:r>
            <a:rPr lang="en-ID" sz="1100" baseline="0">
              <a:solidFill>
                <a:sysClr val="windowText" lastClr="000000"/>
              </a:solidFill>
            </a:rPr>
            <a:t>1. Isi kolom jumlah alat sesuai dengan            jenis alat yang dimiliki oleh fasyankes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2. Isi jumlah petugas yang akan melaksanakan kalibrasi yaitu 3 orang</a:t>
          </a:r>
        </a:p>
        <a:p>
          <a:pPr algn="l"/>
          <a:r>
            <a:rPr lang="en-ID" sz="1100" baseline="0">
              <a:solidFill>
                <a:sysClr val="windowText" lastClr="000000"/>
              </a:solidFill>
            </a:rPr>
            <a:t>3. Isi nama fasyankes 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4. Isi alamat fasyankes (optional)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5. Isi/pilih kabupaten/kota lokasi fasyankes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6. Isi provinsi fasyankes (optional)</a:t>
          </a:r>
          <a:br>
            <a:rPr lang="en-ID" sz="1100" baseline="0">
              <a:solidFill>
                <a:sysClr val="windowText" lastClr="000000"/>
              </a:solidFill>
            </a:rPr>
          </a:br>
          <a:r>
            <a:rPr lang="en-ID" sz="1100" baseline="0">
              <a:solidFill>
                <a:sysClr val="windowText" lastClr="000000"/>
              </a:solidFill>
            </a:rPr>
            <a:t>7. Total estimasi biaya kalibrasi akan langsung terakumulasi</a:t>
          </a:r>
          <a:endParaRPr lang="en-ID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B4:G418" totalsRowCount="1" headerRowDxfId="17" dataDxfId="15" totalsRowDxfId="13" headerRowBorderDxfId="16" tableBorderDxfId="14" totalsRowBorderDxfId="12">
  <autoFilter ref="B4:G417" xr:uid="{00000000-0009-0000-0100-000004000000}"/>
  <tableColumns count="6">
    <tableColumn id="1" xr3:uid="{00000000-0010-0000-0000-000001000000}" name="NO" dataDxfId="11" totalsRowDxfId="10"/>
    <tableColumn id="2" xr3:uid="{00000000-0010-0000-0000-000002000000}" name="WILAYAH FASYANKES" dataDxfId="9" totalsRowDxfId="8"/>
    <tableColumn id="3" xr3:uid="{00000000-0010-0000-0000-000003000000}" name="UANG HARIAN" dataDxfId="7" totalsRowDxfId="6"/>
    <tableColumn id="4" xr3:uid="{00000000-0010-0000-0000-000004000000}" name="PENGINAPAN" dataDxfId="5" totalsRowDxfId="4"/>
    <tableColumn id="5" xr3:uid="{00000000-0010-0000-0000-000005000000}" name="TIKET PESAWAT" dataDxfId="3" totalsRowDxfId="2"/>
    <tableColumn id="6" xr3:uid="{00000000-0010-0000-0000-000006000000}" name="TAKSI / TRANS KABUPATEN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zoomScale="80" zoomScaleNormal="80" workbookViewId="0">
      <selection activeCell="A15" sqref="A15"/>
    </sheetView>
  </sheetViews>
  <sheetFormatPr defaultColWidth="9.453125" defaultRowHeight="13" x14ac:dyDescent="0.3"/>
  <cols>
    <col min="1" max="1" width="8.453125" style="1" customWidth="1"/>
    <col min="2" max="2" width="63.54296875" style="1" customWidth="1"/>
    <col min="3" max="3" width="28.81640625" style="2" bestFit="1" customWidth="1"/>
    <col min="4" max="4" width="10.54296875" style="3" customWidth="1"/>
    <col min="5" max="16384" width="9.453125" style="1"/>
  </cols>
  <sheetData>
    <row r="1" spans="1:4" ht="36.65" customHeight="1" x14ac:dyDescent="0.3">
      <c r="A1" s="159" t="s">
        <v>38</v>
      </c>
      <c r="B1" s="159"/>
      <c r="C1" s="159"/>
      <c r="D1" s="159"/>
    </row>
    <row r="3" spans="1:4" s="2" customFormat="1" ht="47.25" customHeight="1" x14ac:dyDescent="0.3">
      <c r="A3" s="4" t="s">
        <v>2</v>
      </c>
      <c r="B3" s="4" t="s">
        <v>3</v>
      </c>
      <c r="C3" s="4" t="s">
        <v>4</v>
      </c>
      <c r="D3" s="5" t="s">
        <v>37</v>
      </c>
    </row>
    <row r="4" spans="1:4" s="2" customFormat="1" x14ac:dyDescent="0.3">
      <c r="A4" s="6" t="s">
        <v>0</v>
      </c>
      <c r="B4" s="6"/>
      <c r="C4" s="95"/>
      <c r="D4" s="6"/>
    </row>
    <row r="5" spans="1:4" x14ac:dyDescent="0.3">
      <c r="A5" s="93">
        <v>1</v>
      </c>
      <c r="B5" s="17" t="s">
        <v>465</v>
      </c>
      <c r="C5" s="93" t="s">
        <v>1</v>
      </c>
      <c r="D5" s="94">
        <v>336000</v>
      </c>
    </row>
    <row r="6" spans="1:4" ht="13" customHeight="1" x14ac:dyDescent="0.3">
      <c r="A6" s="93">
        <v>2</v>
      </c>
      <c r="B6" s="17" t="s">
        <v>466</v>
      </c>
      <c r="C6" s="96" t="s">
        <v>464</v>
      </c>
      <c r="D6" s="94">
        <v>50000</v>
      </c>
    </row>
    <row r="7" spans="1:4" x14ac:dyDescent="0.3">
      <c r="A7" s="93">
        <v>3</v>
      </c>
      <c r="B7" s="17" t="s">
        <v>467</v>
      </c>
      <c r="C7" s="93" t="s">
        <v>1</v>
      </c>
      <c r="D7" s="94">
        <v>528000</v>
      </c>
    </row>
    <row r="8" spans="1:4" x14ac:dyDescent="0.3">
      <c r="A8" s="93">
        <v>4</v>
      </c>
      <c r="B8" s="17" t="s">
        <v>468</v>
      </c>
      <c r="C8" s="93" t="s">
        <v>1</v>
      </c>
      <c r="D8" s="94">
        <v>150000</v>
      </c>
    </row>
    <row r="9" spans="1:4" x14ac:dyDescent="0.3">
      <c r="A9" s="86" t="s">
        <v>463</v>
      </c>
      <c r="B9" s="87"/>
      <c r="C9" s="85"/>
      <c r="D9" s="88"/>
    </row>
    <row r="10" spans="1:4" x14ac:dyDescent="0.3">
      <c r="A10" s="89">
        <v>1</v>
      </c>
      <c r="B10" s="90" t="s">
        <v>469</v>
      </c>
      <c r="C10" s="97" t="s">
        <v>1</v>
      </c>
      <c r="D10" s="91">
        <v>2000000</v>
      </c>
    </row>
    <row r="11" spans="1:4" x14ac:dyDescent="0.3">
      <c r="A11" s="89">
        <v>2</v>
      </c>
      <c r="B11" s="90" t="s">
        <v>470</v>
      </c>
      <c r="C11" s="97" t="s">
        <v>1</v>
      </c>
      <c r="D11" s="92">
        <v>2000000</v>
      </c>
    </row>
    <row r="13" spans="1:4" ht="18.75" customHeight="1" x14ac:dyDescent="0.3">
      <c r="A13" s="66" t="s">
        <v>471</v>
      </c>
    </row>
    <row r="14" spans="1:4" x14ac:dyDescent="0.3">
      <c r="A14" s="25" t="s">
        <v>472</v>
      </c>
    </row>
  </sheetData>
  <mergeCells count="1">
    <mergeCell ref="A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AE103"/>
  <sheetViews>
    <sheetView tabSelected="1" topLeftCell="C1" zoomScale="90" zoomScaleNormal="90" workbookViewId="0">
      <selection activeCell="AA13" sqref="AA13"/>
    </sheetView>
  </sheetViews>
  <sheetFormatPr defaultColWidth="8.54296875" defaultRowHeight="13" x14ac:dyDescent="0.35"/>
  <cols>
    <col min="1" max="1" width="4" style="7" customWidth="1"/>
    <col min="2" max="2" width="5.1796875" style="8" customWidth="1"/>
    <col min="3" max="3" width="62.453125" style="7" customWidth="1"/>
    <col min="4" max="4" width="10.54296875" style="21" customWidth="1"/>
    <col min="5" max="5" width="10" style="22" customWidth="1"/>
    <col min="6" max="6" width="11.54296875" style="7" customWidth="1"/>
    <col min="7" max="7" width="10.453125" style="8" customWidth="1"/>
    <col min="8" max="8" width="13.54296875" style="8" customWidth="1"/>
    <col min="9" max="10" width="11.453125" style="8" customWidth="1"/>
    <col min="11" max="11" width="2.54296875" style="8" customWidth="1"/>
    <col min="12" max="12" width="42" style="7" customWidth="1"/>
    <col min="13" max="13" width="2.1796875" style="7" customWidth="1"/>
    <col min="14" max="14" width="23.7265625" style="7" customWidth="1"/>
    <col min="15" max="15" width="17.1796875" style="7" customWidth="1"/>
    <col min="16" max="16" width="10" style="7" customWidth="1"/>
    <col min="17" max="17" width="1.453125" style="7" customWidth="1"/>
    <col min="18" max="18" width="3.453125" style="7" customWidth="1"/>
    <col min="19" max="19" width="5" style="7" customWidth="1"/>
    <col min="20" max="20" width="1.54296875" style="7" customWidth="1"/>
    <col min="21" max="21" width="3.453125" style="7" bestFit="1" customWidth="1"/>
    <col min="22" max="22" width="3.453125" style="7" customWidth="1"/>
    <col min="23" max="23" width="2.1796875" style="7" customWidth="1"/>
    <col min="24" max="25" width="4.453125" style="7" customWidth="1"/>
    <col min="26" max="26" width="11.1796875" style="7" customWidth="1"/>
    <col min="27" max="27" width="20.1796875" style="7" customWidth="1"/>
    <col min="28" max="28" width="3.54296875" style="7" customWidth="1"/>
    <col min="29" max="29" width="8.54296875" style="7"/>
    <col min="30" max="30" width="6.453125" style="7" customWidth="1"/>
    <col min="31" max="31" width="2.54296875" style="7" customWidth="1"/>
    <col min="32" max="32" width="2.1796875" style="7" customWidth="1"/>
    <col min="33" max="16384" width="8.54296875" style="7"/>
  </cols>
  <sheetData>
    <row r="1" spans="2:31" ht="15.5" x14ac:dyDescent="0.35">
      <c r="B1" s="160" t="s">
        <v>488</v>
      </c>
      <c r="C1" s="160"/>
      <c r="D1" s="160"/>
      <c r="E1" s="160"/>
      <c r="F1" s="160"/>
      <c r="G1" s="160"/>
      <c r="H1" s="160"/>
      <c r="I1" s="160"/>
      <c r="J1" s="160"/>
      <c r="K1" s="143"/>
    </row>
    <row r="2" spans="2:31" ht="15.5" x14ac:dyDescent="0.35">
      <c r="B2" s="160" t="s">
        <v>490</v>
      </c>
      <c r="C2" s="160"/>
      <c r="D2" s="160"/>
      <c r="E2" s="160"/>
      <c r="F2" s="160"/>
      <c r="G2" s="160"/>
      <c r="H2" s="160"/>
      <c r="I2" s="160"/>
      <c r="J2" s="160"/>
      <c r="K2" s="143"/>
    </row>
    <row r="3" spans="2:31" ht="13.5" thickBot="1" x14ac:dyDescent="0.4"/>
    <row r="4" spans="2:31" ht="43" customHeight="1" thickBot="1" x14ac:dyDescent="0.4">
      <c r="B4" s="10" t="str">
        <f>'DftrTarif&amp;JamAlat'!A3</f>
        <v>No.</v>
      </c>
      <c r="C4" s="10" t="str">
        <f>'DftrTarif&amp;JamAlat'!B3</f>
        <v>Nama Alat Kesehatan</v>
      </c>
      <c r="D4" s="135" t="s">
        <v>6</v>
      </c>
      <c r="E4" s="11" t="str">
        <f>'DftrTarif&amp;JamAlat'!D3</f>
        <v>Tarif (RP)   PP 64/2019</v>
      </c>
      <c r="F4" s="10" t="s">
        <v>5</v>
      </c>
      <c r="G4" s="136" t="s">
        <v>484</v>
      </c>
      <c r="H4" s="10" t="s">
        <v>485</v>
      </c>
      <c r="I4" s="137" t="s">
        <v>486</v>
      </c>
      <c r="J4" s="137" t="s">
        <v>487</v>
      </c>
      <c r="K4" s="153"/>
      <c r="N4" s="164" t="s">
        <v>492</v>
      </c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6"/>
    </row>
    <row r="5" spans="2:31" x14ac:dyDescent="0.35">
      <c r="B5" s="13" t="str">
        <f>'DftrTarif&amp;JamAlat'!A4</f>
        <v>I.  KALIBRASI</v>
      </c>
      <c r="C5" s="14"/>
      <c r="D5" s="15"/>
      <c r="E5" s="16"/>
      <c r="F5" s="14"/>
      <c r="G5" s="9"/>
      <c r="H5" s="9"/>
      <c r="I5" s="9"/>
      <c r="J5" s="9"/>
      <c r="N5" s="48"/>
      <c r="AE5" s="49"/>
    </row>
    <row r="6" spans="2:31" x14ac:dyDescent="0.35">
      <c r="B6" s="93">
        <f>'DftrTarif&amp;JamAlat'!A5</f>
        <v>1</v>
      </c>
      <c r="C6" s="17" t="str">
        <f>'DftrTarif&amp;JamAlat'!B5</f>
        <v>Dosimeter Saku*</v>
      </c>
      <c r="D6" s="121">
        <v>0</v>
      </c>
      <c r="E6" s="122">
        <f>'DftrTarif&amp;JamAlat'!D5</f>
        <v>336000</v>
      </c>
      <c r="F6" s="123">
        <f>D6*E6</f>
        <v>0</v>
      </c>
      <c r="G6" s="133" t="s">
        <v>8</v>
      </c>
      <c r="H6" s="133" t="s">
        <v>8</v>
      </c>
      <c r="I6" s="134" t="s">
        <v>8</v>
      </c>
      <c r="J6" s="134"/>
      <c r="K6" s="154"/>
      <c r="N6" s="48"/>
      <c r="AE6" s="49"/>
    </row>
    <row r="7" spans="2:31" ht="14.5" x14ac:dyDescent="0.35">
      <c r="B7" s="93">
        <f>'DftrTarif&amp;JamAlat'!A6</f>
        <v>2</v>
      </c>
      <c r="C7" s="17" t="str">
        <f>'DftrTarif&amp;JamAlat'!B6</f>
        <v>Film Badge*</v>
      </c>
      <c r="D7" s="121">
        <v>0</v>
      </c>
      <c r="E7" s="122">
        <f>'DftrTarif&amp;JamAlat'!D6</f>
        <v>50000</v>
      </c>
      <c r="F7" s="123">
        <f>D7*E7</f>
        <v>0</v>
      </c>
      <c r="G7" s="133" t="s">
        <v>8</v>
      </c>
      <c r="H7" s="133" t="s">
        <v>8</v>
      </c>
      <c r="I7" s="134" t="s">
        <v>8</v>
      </c>
      <c r="J7" s="134"/>
      <c r="K7" s="154"/>
      <c r="N7" s="167" t="s">
        <v>39</v>
      </c>
      <c r="O7" s="168"/>
      <c r="P7" s="169" t="s">
        <v>450</v>
      </c>
      <c r="Q7" s="170"/>
      <c r="R7" s="170"/>
      <c r="S7" s="170"/>
      <c r="T7" s="170"/>
      <c r="U7" s="170"/>
      <c r="V7" s="170"/>
      <c r="W7" s="170"/>
      <c r="X7" s="170"/>
      <c r="Y7" s="170"/>
      <c r="Z7" s="75"/>
      <c r="AE7" s="49"/>
    </row>
    <row r="8" spans="2:31" ht="14.5" x14ac:dyDescent="0.35">
      <c r="B8" s="93">
        <f>'DftrTarif&amp;JamAlat'!A7</f>
        <v>3</v>
      </c>
      <c r="C8" s="17" t="str">
        <f>'DftrTarif&amp;JamAlat'!B7</f>
        <v>Survey  Meter*</v>
      </c>
      <c r="D8" s="121">
        <v>0</v>
      </c>
      <c r="E8" s="122">
        <f>'DftrTarif&amp;JamAlat'!D7</f>
        <v>528000</v>
      </c>
      <c r="F8" s="123">
        <f>D8*E8</f>
        <v>0</v>
      </c>
      <c r="G8" s="133" t="s">
        <v>8</v>
      </c>
      <c r="H8" s="133" t="s">
        <v>8</v>
      </c>
      <c r="I8" s="134" t="s">
        <v>8</v>
      </c>
      <c r="J8" s="134"/>
      <c r="K8" s="154"/>
      <c r="N8" s="167" t="s">
        <v>40</v>
      </c>
      <c r="O8" s="168"/>
      <c r="P8" s="169"/>
      <c r="Q8" s="170"/>
      <c r="R8" s="170"/>
      <c r="S8" s="170"/>
      <c r="T8" s="170"/>
      <c r="U8" s="170"/>
      <c r="V8" s="170"/>
      <c r="W8" s="170"/>
      <c r="X8" s="170"/>
      <c r="Y8" s="170"/>
      <c r="Z8" s="75"/>
      <c r="AE8" s="49"/>
    </row>
    <row r="9" spans="2:31" ht="14.5" x14ac:dyDescent="0.35">
      <c r="B9" s="93">
        <f>'DftrTarif&amp;JamAlat'!A8</f>
        <v>4</v>
      </c>
      <c r="C9" s="17" t="str">
        <f>'DftrTarif&amp;JamAlat'!B8</f>
        <v>Pengujian Thermo Luminescence Dosimeter (TLD) Harsaw*</v>
      </c>
      <c r="D9" s="121">
        <v>0</v>
      </c>
      <c r="E9" s="122">
        <f>'DftrTarif&amp;JamAlat'!D8</f>
        <v>150000</v>
      </c>
      <c r="F9" s="123">
        <f>D9*E9</f>
        <v>0</v>
      </c>
      <c r="G9" s="133" t="s">
        <v>8</v>
      </c>
      <c r="H9" s="133" t="s">
        <v>8</v>
      </c>
      <c r="I9" s="134" t="s">
        <v>8</v>
      </c>
      <c r="J9" s="134"/>
      <c r="K9" s="154"/>
      <c r="N9" s="167" t="s">
        <v>89</v>
      </c>
      <c r="O9" s="168"/>
      <c r="P9" s="169" t="s">
        <v>121</v>
      </c>
      <c r="Q9" s="170"/>
      <c r="R9" s="170"/>
      <c r="S9" s="170"/>
      <c r="T9" s="170"/>
      <c r="U9" s="170"/>
      <c r="V9" s="170"/>
      <c r="W9" s="170"/>
      <c r="X9" s="170"/>
      <c r="Y9" s="170"/>
      <c r="Z9" s="77" t="s">
        <v>451</v>
      </c>
      <c r="AE9" s="49"/>
    </row>
    <row r="10" spans="2:31" ht="14.5" x14ac:dyDescent="0.35">
      <c r="B10" s="80"/>
      <c r="C10" s="124" t="s">
        <v>7</v>
      </c>
      <c r="D10" s="125">
        <f>SUM(D6:D9)</f>
        <v>0</v>
      </c>
      <c r="E10" s="126" t="s">
        <v>8</v>
      </c>
      <c r="F10" s="127">
        <f>SUM(F6:F9)</f>
        <v>0</v>
      </c>
      <c r="G10" s="133" t="s">
        <v>8</v>
      </c>
      <c r="H10" s="133" t="s">
        <v>8</v>
      </c>
      <c r="I10" s="134" t="s">
        <v>8</v>
      </c>
      <c r="J10" s="134"/>
      <c r="K10" s="154"/>
      <c r="N10" s="167" t="s">
        <v>41</v>
      </c>
      <c r="O10" s="168"/>
      <c r="P10" s="169"/>
      <c r="Q10" s="170"/>
      <c r="R10" s="170"/>
      <c r="S10" s="170"/>
      <c r="T10" s="170"/>
      <c r="U10" s="170"/>
      <c r="V10" s="170"/>
      <c r="W10" s="170"/>
      <c r="X10" s="170"/>
      <c r="Y10" s="170"/>
      <c r="Z10" s="75"/>
      <c r="AE10" s="49"/>
    </row>
    <row r="11" spans="2:31" x14ac:dyDescent="0.35">
      <c r="B11" s="86" t="s">
        <v>463</v>
      </c>
      <c r="C11" s="87"/>
      <c r="D11" s="85"/>
      <c r="E11" s="88"/>
      <c r="F11" s="98"/>
      <c r="G11" s="110"/>
      <c r="H11" s="110"/>
      <c r="I11" s="112"/>
      <c r="J11" s="114"/>
      <c r="K11" s="116"/>
      <c r="N11" s="76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E11" s="49"/>
    </row>
    <row r="12" spans="2:31" x14ac:dyDescent="0.35">
      <c r="B12" s="89">
        <v>1</v>
      </c>
      <c r="C12" s="90" t="s">
        <v>469</v>
      </c>
      <c r="D12" s="97">
        <v>1</v>
      </c>
      <c r="E12" s="91">
        <v>2000000</v>
      </c>
      <c r="F12" s="18">
        <f t="shared" ref="F12:F13" si="0">D12*E12</f>
        <v>2000000</v>
      </c>
      <c r="G12" s="171">
        <v>3</v>
      </c>
      <c r="H12" s="171">
        <v>2</v>
      </c>
      <c r="I12" s="173">
        <v>2</v>
      </c>
      <c r="J12" s="173">
        <f>SUM(H12:I12)</f>
        <v>4</v>
      </c>
      <c r="K12" s="155"/>
      <c r="N12" s="178"/>
      <c r="O12" s="179"/>
      <c r="AE12" s="49"/>
    </row>
    <row r="13" spans="2:31" ht="15.5" x14ac:dyDescent="0.35">
      <c r="B13" s="89">
        <v>2</v>
      </c>
      <c r="C13" s="90" t="s">
        <v>470</v>
      </c>
      <c r="D13" s="97">
        <v>1</v>
      </c>
      <c r="E13" s="92">
        <v>2000000</v>
      </c>
      <c r="F13" s="18">
        <f t="shared" si="0"/>
        <v>2000000</v>
      </c>
      <c r="G13" s="172"/>
      <c r="H13" s="172"/>
      <c r="I13" s="174"/>
      <c r="J13" s="174"/>
      <c r="K13" s="155"/>
      <c r="N13" s="180" t="s">
        <v>489</v>
      </c>
      <c r="O13" s="181"/>
      <c r="P13" s="146">
        <f>D15</f>
        <v>2</v>
      </c>
      <c r="AE13" s="49"/>
    </row>
    <row r="14" spans="2:31" x14ac:dyDescent="0.35">
      <c r="B14" s="99"/>
      <c r="C14" s="100" t="s">
        <v>7</v>
      </c>
      <c r="D14" s="101">
        <f>SUM(D12:D13)</f>
        <v>2</v>
      </c>
      <c r="E14" s="102" t="s">
        <v>8</v>
      </c>
      <c r="F14" s="103">
        <f>SUM(F12:F13)</f>
        <v>4000000</v>
      </c>
      <c r="G14" s="111"/>
      <c r="H14" s="111"/>
      <c r="I14" s="113"/>
      <c r="J14" s="114"/>
      <c r="K14" s="116"/>
      <c r="N14" s="48"/>
      <c r="AE14" s="49"/>
    </row>
    <row r="15" spans="2:31" ht="15.5" x14ac:dyDescent="0.35">
      <c r="B15" s="147"/>
      <c r="C15" s="20" t="s">
        <v>493</v>
      </c>
      <c r="D15" s="144">
        <f>SUM(D10+D14)</f>
        <v>2</v>
      </c>
      <c r="E15" s="145"/>
      <c r="F15" s="144">
        <f>F10+F14</f>
        <v>4000000</v>
      </c>
      <c r="G15" s="9"/>
      <c r="H15" s="9"/>
      <c r="I15" s="9"/>
      <c r="J15" s="9"/>
      <c r="N15" s="79" t="s">
        <v>36</v>
      </c>
      <c r="O15" s="66"/>
      <c r="P15" s="1"/>
      <c r="Q15" s="1"/>
      <c r="R15" s="1"/>
      <c r="S15" s="1"/>
      <c r="T15" s="1"/>
      <c r="U15" s="1"/>
      <c r="V15" s="1"/>
      <c r="W15" s="1"/>
      <c r="X15" s="1"/>
      <c r="Y15" s="1"/>
      <c r="Z15" s="2"/>
      <c r="AA15" s="67">
        <f>F15</f>
        <v>4000000</v>
      </c>
      <c r="AB15" s="1"/>
      <c r="AC15" s="1"/>
      <c r="AD15" s="1"/>
      <c r="AE15" s="49"/>
    </row>
    <row r="16" spans="2:31" ht="15.5" x14ac:dyDescent="0.35">
      <c r="B16" s="149"/>
      <c r="C16" s="150"/>
      <c r="D16" s="151"/>
      <c r="E16" s="152"/>
      <c r="F16" s="151"/>
      <c r="N16" s="79"/>
      <c r="O16" s="66"/>
      <c r="P16" s="1"/>
      <c r="Q16" s="1"/>
      <c r="R16" s="1"/>
      <c r="S16" s="1"/>
      <c r="T16" s="1"/>
      <c r="U16" s="1"/>
      <c r="V16" s="1"/>
      <c r="W16" s="1"/>
      <c r="X16" s="1"/>
      <c r="Y16" s="1"/>
      <c r="Z16" s="2"/>
      <c r="AA16" s="67"/>
      <c r="AB16" s="1"/>
      <c r="AC16" s="1"/>
      <c r="AD16" s="1"/>
      <c r="AE16" s="49"/>
    </row>
    <row r="17" spans="2:31" ht="14.5" x14ac:dyDescent="0.3">
      <c r="B17" s="148" t="s">
        <v>452</v>
      </c>
      <c r="N17" s="5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/>
      <c r="AA17" s="1"/>
      <c r="AB17" s="1"/>
      <c r="AC17" s="177" t="s">
        <v>7</v>
      </c>
      <c r="AD17" s="177"/>
      <c r="AE17" s="49"/>
    </row>
    <row r="18" spans="2:31" ht="15.5" x14ac:dyDescent="0.35">
      <c r="B18" s="80">
        <v>1</v>
      </c>
      <c r="C18" s="25" t="s">
        <v>472</v>
      </c>
      <c r="N18" s="78" t="s">
        <v>10</v>
      </c>
      <c r="O18" s="68"/>
      <c r="P18" s="69"/>
      <c r="Q18" s="69"/>
      <c r="R18" s="69"/>
      <c r="S18" s="69"/>
      <c r="T18" s="69"/>
      <c r="U18" s="69"/>
      <c r="V18" s="69"/>
      <c r="W18" s="69"/>
      <c r="X18" s="26"/>
      <c r="Y18" s="27"/>
      <c r="Z18" s="70"/>
      <c r="AA18" s="53">
        <f>SUM(AA19:AA25)</f>
        <v>9184000</v>
      </c>
      <c r="AB18" s="1"/>
      <c r="AC18" s="28" t="s">
        <v>22</v>
      </c>
      <c r="AD18" s="29">
        <v>2</v>
      </c>
      <c r="AE18" s="49"/>
    </row>
    <row r="19" spans="2:31" x14ac:dyDescent="0.3">
      <c r="B19" s="80">
        <v>2</v>
      </c>
      <c r="C19" s="117" t="s">
        <v>473</v>
      </c>
      <c r="D19" s="118">
        <f>D10</f>
        <v>0</v>
      </c>
      <c r="E19" s="119" t="s">
        <v>31</v>
      </c>
      <c r="N19" s="50"/>
      <c r="O19" s="66"/>
      <c r="P19" s="66"/>
      <c r="Q19" s="1"/>
      <c r="R19" s="1"/>
      <c r="S19" s="1"/>
      <c r="T19" s="1"/>
      <c r="U19" s="1"/>
      <c r="V19" s="1"/>
      <c r="W19" s="1"/>
      <c r="X19" s="30"/>
      <c r="Y19" s="31"/>
      <c r="Z19" s="2"/>
      <c r="AA19" s="32"/>
      <c r="AB19" s="1"/>
      <c r="AC19" s="28" t="s">
        <v>21</v>
      </c>
      <c r="AD19" s="140">
        <f>D25</f>
        <v>4</v>
      </c>
      <c r="AE19" s="49"/>
    </row>
    <row r="20" spans="2:31" x14ac:dyDescent="0.3">
      <c r="B20" s="80">
        <v>3</v>
      </c>
      <c r="C20" s="117" t="s">
        <v>474</v>
      </c>
      <c r="D20" s="120">
        <f>F10</f>
        <v>0</v>
      </c>
      <c r="E20" s="119" t="s">
        <v>30</v>
      </c>
      <c r="N20" s="52" t="s">
        <v>26</v>
      </c>
      <c r="O20" s="71"/>
      <c r="P20" s="1"/>
      <c r="Q20" s="1" t="s">
        <v>11</v>
      </c>
      <c r="R20" s="2">
        <f>AD18</f>
        <v>2</v>
      </c>
      <c r="S20" s="1" t="s">
        <v>12</v>
      </c>
      <c r="T20" s="1" t="s">
        <v>13</v>
      </c>
      <c r="U20" s="2">
        <f>AD19</f>
        <v>4</v>
      </c>
      <c r="V20" s="2" t="s">
        <v>14</v>
      </c>
      <c r="W20" s="72" t="s">
        <v>15</v>
      </c>
      <c r="X20" s="33">
        <f t="shared" ref="X20:X22" si="1">R20*U20</f>
        <v>8</v>
      </c>
      <c r="Y20" s="34" t="s">
        <v>16</v>
      </c>
      <c r="Z20" s="73">
        <f>VLOOKUP($P$9,Table4[[#Data],[#Totals],[WILAYAH FASYANKES]:[TAKSI / TRANS KABUPATEN]],2,FALSE)</f>
        <v>410000</v>
      </c>
      <c r="AA20" s="35">
        <f t="shared" ref="AA20:AA22" si="2">X20*Z20</f>
        <v>3280000</v>
      </c>
      <c r="AB20" s="1"/>
      <c r="AC20" s="1"/>
      <c r="AD20" s="1"/>
      <c r="AE20" s="49"/>
    </row>
    <row r="21" spans="2:31" ht="25.5" customHeight="1" x14ac:dyDescent="0.3">
      <c r="B21" s="128">
        <v>4</v>
      </c>
      <c r="C21" s="162" t="s">
        <v>494</v>
      </c>
      <c r="D21" s="162"/>
      <c r="E21" s="162"/>
      <c r="F21" s="162"/>
      <c r="G21" s="162"/>
      <c r="H21" s="162"/>
      <c r="I21" s="162"/>
      <c r="J21" s="162"/>
      <c r="K21" s="74"/>
      <c r="N21" s="52" t="s">
        <v>27</v>
      </c>
      <c r="O21" s="71"/>
      <c r="P21" s="1"/>
      <c r="Q21" s="1" t="s">
        <v>11</v>
      </c>
      <c r="R21" s="139">
        <f>INT((R20/2)+1)</f>
        <v>2</v>
      </c>
      <c r="S21" s="1" t="s">
        <v>17</v>
      </c>
      <c r="T21" s="1" t="s">
        <v>13</v>
      </c>
      <c r="U21" s="2">
        <f>U20-1</f>
        <v>3</v>
      </c>
      <c r="V21" s="2" t="s">
        <v>14</v>
      </c>
      <c r="W21" s="72" t="s">
        <v>15</v>
      </c>
      <c r="X21" s="33">
        <f t="shared" si="1"/>
        <v>6</v>
      </c>
      <c r="Y21" s="34" t="s">
        <v>16</v>
      </c>
      <c r="Z21" s="73">
        <f>VLOOKUP($P$9,Table4[[#Data],[#Totals],[WILAYAH FASYANKES]:[TAKSI / TRANS KABUPATEN]],3,FALSE)</f>
        <v>814000</v>
      </c>
      <c r="AA21" s="35">
        <f t="shared" si="2"/>
        <v>4884000</v>
      </c>
      <c r="AB21" s="1"/>
      <c r="AC21" s="1"/>
      <c r="AD21" s="1"/>
      <c r="AE21" s="49"/>
    </row>
    <row r="22" spans="2:31" ht="13" customHeight="1" x14ac:dyDescent="0.3">
      <c r="B22" s="128">
        <v>5</v>
      </c>
      <c r="C22" s="129" t="s">
        <v>475</v>
      </c>
      <c r="D22" s="130">
        <f>D14</f>
        <v>2</v>
      </c>
      <c r="E22" s="131" t="s">
        <v>31</v>
      </c>
      <c r="N22" s="52" t="s">
        <v>432</v>
      </c>
      <c r="O22" s="71"/>
      <c r="P22" s="1"/>
      <c r="Q22" s="1" t="s">
        <v>11</v>
      </c>
      <c r="R22" s="2">
        <f>AD18</f>
        <v>2</v>
      </c>
      <c r="S22" s="1" t="s">
        <v>12</v>
      </c>
      <c r="T22" s="1" t="s">
        <v>13</v>
      </c>
      <c r="U22" s="2">
        <v>1</v>
      </c>
      <c r="V22" s="2" t="s">
        <v>18</v>
      </c>
      <c r="W22" s="72" t="s">
        <v>15</v>
      </c>
      <c r="X22" s="33">
        <f t="shared" si="1"/>
        <v>2</v>
      </c>
      <c r="Y22" s="34" t="s">
        <v>19</v>
      </c>
      <c r="Z22" s="73">
        <f>VLOOKUP($P$9,Table4[[#Data],[#Totals],[WILAYAH FASYANKES]:[TAKSI / TRANS KABUPATEN]],4,FALSE)</f>
        <v>0</v>
      </c>
      <c r="AA22" s="35">
        <f t="shared" si="2"/>
        <v>0</v>
      </c>
      <c r="AB22" s="1"/>
      <c r="AC22" s="1"/>
      <c r="AD22" s="1"/>
      <c r="AE22" s="49"/>
    </row>
    <row r="23" spans="2:31" ht="13" customHeight="1" x14ac:dyDescent="0.3">
      <c r="B23" s="128">
        <v>6</v>
      </c>
      <c r="C23" s="129" t="s">
        <v>474</v>
      </c>
      <c r="D23" s="132">
        <f>F14</f>
        <v>4000000</v>
      </c>
      <c r="E23" s="131" t="s">
        <v>30</v>
      </c>
      <c r="I23" s="74"/>
      <c r="J23" s="74"/>
      <c r="K23" s="74"/>
      <c r="N23" s="52" t="s">
        <v>448</v>
      </c>
      <c r="O23" s="71" t="str">
        <f>IF(Z20=0,"Lokal Petugas",IF(Z21=0,"Surabaya-Tujuan",IF(Z22=0, "Surabaya-Kota Tujuan","Tujuan")))</f>
        <v>Surabaya-Kota Tujuan</v>
      </c>
      <c r="P23" s="66"/>
      <c r="Q23" s="1" t="s">
        <v>11</v>
      </c>
      <c r="R23" s="2">
        <f>AD18</f>
        <v>2</v>
      </c>
      <c r="S23" s="1" t="s">
        <v>12</v>
      </c>
      <c r="T23" s="1" t="s">
        <v>13</v>
      </c>
      <c r="U23" s="2">
        <f>VLOOKUP($O$23,'LIST SBM'!$L$9:$M$12,2,FALSE)</f>
        <v>1</v>
      </c>
      <c r="V23" s="2" t="s">
        <v>18</v>
      </c>
      <c r="W23" s="72" t="s">
        <v>15</v>
      </c>
      <c r="X23" s="33">
        <f>R23*U23</f>
        <v>2</v>
      </c>
      <c r="Y23" s="34" t="s">
        <v>20</v>
      </c>
      <c r="Z23" s="73">
        <f>VLOOKUP($P$9,Table4[[#Data],[#Totals],[WILAYAH FASYANKES]:[TAKSI / TRANS KABUPATEN]],5,FALSE)*2</f>
        <v>510000</v>
      </c>
      <c r="AA23" s="35">
        <f>X23*Z23</f>
        <v>1020000</v>
      </c>
      <c r="AB23" s="1"/>
      <c r="AC23" s="1"/>
      <c r="AD23" s="1"/>
      <c r="AE23" s="49"/>
    </row>
    <row r="24" spans="2:31" ht="13" customHeight="1" x14ac:dyDescent="0.3">
      <c r="B24" s="128">
        <v>7</v>
      </c>
      <c r="C24" s="23" t="s">
        <v>33</v>
      </c>
      <c r="D24" s="19">
        <f>G12</f>
        <v>3</v>
      </c>
      <c r="E24" s="24" t="s">
        <v>29</v>
      </c>
      <c r="H24" s="74"/>
      <c r="N24" s="52" t="s">
        <v>448</v>
      </c>
      <c r="O24" s="71" t="s">
        <v>449</v>
      </c>
      <c r="P24" s="1"/>
      <c r="Q24" s="1" t="s">
        <v>11</v>
      </c>
      <c r="R24" s="2">
        <f>AD18</f>
        <v>2</v>
      </c>
      <c r="S24" s="1" t="s">
        <v>12</v>
      </c>
      <c r="T24" s="1" t="s">
        <v>13</v>
      </c>
      <c r="U24" s="2">
        <v>1</v>
      </c>
      <c r="V24" s="2" t="s">
        <v>18</v>
      </c>
      <c r="W24" s="72" t="s">
        <v>15</v>
      </c>
      <c r="X24" s="33">
        <f>R24*U24</f>
        <v>2</v>
      </c>
      <c r="Y24" s="34" t="s">
        <v>20</v>
      </c>
      <c r="Z24" s="156" t="str">
        <f>IF(Z22=0,"0","466000")</f>
        <v>0</v>
      </c>
      <c r="AA24" s="35">
        <f>X24*Z24</f>
        <v>0</v>
      </c>
      <c r="AB24" s="1"/>
      <c r="AC24" s="1"/>
      <c r="AD24" s="1"/>
      <c r="AE24" s="49"/>
    </row>
    <row r="25" spans="2:31" x14ac:dyDescent="0.35">
      <c r="B25" s="128">
        <v>8</v>
      </c>
      <c r="C25" s="23" t="s">
        <v>34</v>
      </c>
      <c r="D25" s="138">
        <f>J12</f>
        <v>4</v>
      </c>
      <c r="E25" s="7" t="s">
        <v>9</v>
      </c>
      <c r="F25" s="74"/>
      <c r="G25" s="74"/>
      <c r="H25" s="74"/>
      <c r="I25" s="74"/>
      <c r="J25" s="74"/>
      <c r="K25" s="74"/>
      <c r="N25" s="48"/>
      <c r="AE25" s="49"/>
    </row>
    <row r="26" spans="2:31" ht="27.65" customHeight="1" x14ac:dyDescent="0.35">
      <c r="B26" s="8">
        <v>9</v>
      </c>
      <c r="C26" s="162" t="s">
        <v>32</v>
      </c>
      <c r="D26" s="162"/>
      <c r="E26" s="162"/>
      <c r="F26" s="162"/>
      <c r="G26" s="162"/>
      <c r="H26" s="162"/>
      <c r="I26" s="162"/>
      <c r="J26" s="162"/>
      <c r="K26" s="74"/>
      <c r="N26" s="175" t="s">
        <v>491</v>
      </c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41">
        <f>AA15+AA18</f>
        <v>13184000</v>
      </c>
      <c r="AE26" s="49"/>
    </row>
    <row r="27" spans="2:31" x14ac:dyDescent="0.35">
      <c r="H27" s="115"/>
      <c r="I27" s="116"/>
      <c r="J27" s="116"/>
      <c r="K27" s="116"/>
      <c r="N27" s="48"/>
      <c r="AE27" s="49"/>
    </row>
    <row r="28" spans="2:31" ht="15.5" x14ac:dyDescent="0.35">
      <c r="C28" s="25"/>
      <c r="D28" s="104"/>
      <c r="E28" s="105"/>
      <c r="F28" s="106"/>
      <c r="G28" s="115"/>
      <c r="H28" s="115"/>
      <c r="I28" s="116"/>
      <c r="J28" s="116"/>
      <c r="K28" s="116"/>
      <c r="N28" s="142" t="s">
        <v>452</v>
      </c>
      <c r="AE28" s="49"/>
    </row>
    <row r="29" spans="2:31" x14ac:dyDescent="0.35">
      <c r="D29" s="104"/>
      <c r="E29" s="105"/>
      <c r="F29" s="106"/>
      <c r="G29" s="115"/>
      <c r="H29" s="115"/>
      <c r="I29" s="116"/>
      <c r="J29" s="116"/>
      <c r="K29" s="116"/>
      <c r="N29" s="48" t="s">
        <v>476</v>
      </c>
      <c r="AE29" s="49"/>
    </row>
    <row r="30" spans="2:31" ht="29.25" customHeight="1" x14ac:dyDescent="0.35">
      <c r="B30" s="107"/>
      <c r="D30" s="104"/>
      <c r="E30" s="105"/>
      <c r="F30" s="106"/>
      <c r="G30" s="115"/>
      <c r="H30" s="115"/>
      <c r="I30" s="116"/>
      <c r="J30" s="116"/>
      <c r="K30" s="116"/>
      <c r="N30" s="161" t="s">
        <v>495</v>
      </c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3"/>
    </row>
    <row r="31" spans="2:31" ht="28.5" customHeight="1" x14ac:dyDescent="0.35">
      <c r="C31" s="108"/>
      <c r="D31" s="104"/>
      <c r="E31" s="105"/>
      <c r="F31" s="106"/>
      <c r="G31" s="115"/>
      <c r="H31" s="115"/>
      <c r="I31" s="116"/>
      <c r="J31" s="116"/>
      <c r="K31" s="116"/>
      <c r="N31" s="161" t="s">
        <v>496</v>
      </c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3"/>
    </row>
    <row r="32" spans="2:31" x14ac:dyDescent="0.35">
      <c r="D32" s="104"/>
      <c r="E32" s="105"/>
      <c r="F32" s="106"/>
      <c r="G32" s="115"/>
      <c r="H32" s="115"/>
      <c r="I32" s="116"/>
      <c r="J32" s="116"/>
      <c r="K32" s="116"/>
      <c r="N32" s="48" t="s">
        <v>477</v>
      </c>
      <c r="AE32" s="49"/>
    </row>
    <row r="33" spans="2:31" x14ac:dyDescent="0.35">
      <c r="D33" s="104"/>
      <c r="E33" s="105"/>
      <c r="F33" s="106"/>
      <c r="G33" s="115"/>
      <c r="H33" s="115"/>
      <c r="I33" s="116"/>
      <c r="J33" s="116"/>
      <c r="K33" s="116"/>
      <c r="N33" s="48" t="s">
        <v>478</v>
      </c>
      <c r="AE33" s="49"/>
    </row>
    <row r="34" spans="2:31" x14ac:dyDescent="0.35">
      <c r="D34" s="104"/>
      <c r="E34" s="105"/>
      <c r="F34" s="106"/>
      <c r="G34" s="115"/>
      <c r="H34" s="115"/>
      <c r="I34" s="116"/>
      <c r="J34" s="116"/>
      <c r="K34" s="116"/>
      <c r="N34" s="48" t="s">
        <v>479</v>
      </c>
      <c r="AE34" s="49"/>
    </row>
    <row r="35" spans="2:31" x14ac:dyDescent="0.35">
      <c r="D35" s="104"/>
      <c r="E35" s="105"/>
      <c r="F35" s="106"/>
      <c r="G35" s="115"/>
      <c r="H35" s="115"/>
      <c r="I35" s="116"/>
      <c r="J35" s="116"/>
      <c r="K35" s="116"/>
      <c r="N35" s="48" t="s">
        <v>480</v>
      </c>
      <c r="AE35" s="49"/>
    </row>
    <row r="36" spans="2:31" x14ac:dyDescent="0.35">
      <c r="D36" s="109"/>
      <c r="E36" s="105"/>
      <c r="F36" s="106"/>
      <c r="G36" s="115"/>
      <c r="H36" s="115"/>
      <c r="I36" s="116"/>
      <c r="J36" s="116"/>
      <c r="K36" s="116"/>
      <c r="N36" s="48" t="s">
        <v>481</v>
      </c>
      <c r="AE36" s="49"/>
    </row>
    <row r="37" spans="2:31" x14ac:dyDescent="0.35">
      <c r="D37" s="104"/>
      <c r="E37" s="105"/>
      <c r="F37" s="106"/>
      <c r="G37" s="115"/>
      <c r="H37" s="115"/>
      <c r="I37" s="116"/>
      <c r="J37" s="116"/>
      <c r="K37" s="116"/>
      <c r="N37" s="48" t="s">
        <v>482</v>
      </c>
      <c r="AE37" s="49"/>
    </row>
    <row r="38" spans="2:31" x14ac:dyDescent="0.35">
      <c r="D38" s="104"/>
      <c r="E38" s="105"/>
      <c r="F38" s="106"/>
      <c r="G38" s="115"/>
      <c r="H38" s="115"/>
      <c r="I38" s="116"/>
      <c r="J38" s="116"/>
      <c r="K38" s="116"/>
      <c r="N38" s="48" t="s">
        <v>483</v>
      </c>
      <c r="AE38" s="49"/>
    </row>
    <row r="39" spans="2:31" ht="25.5" customHeight="1" x14ac:dyDescent="0.35">
      <c r="D39" s="104"/>
      <c r="E39" s="105"/>
      <c r="F39" s="106"/>
      <c r="G39" s="115"/>
      <c r="H39" s="115"/>
      <c r="I39" s="116"/>
      <c r="J39" s="116"/>
      <c r="K39" s="116"/>
      <c r="N39" s="161" t="s">
        <v>497</v>
      </c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3"/>
    </row>
    <row r="40" spans="2:31" ht="51.75" customHeight="1" x14ac:dyDescent="0.35">
      <c r="B40" s="107"/>
      <c r="D40" s="104"/>
      <c r="E40" s="105"/>
      <c r="F40" s="106"/>
      <c r="G40" s="115"/>
      <c r="H40" s="115"/>
      <c r="I40" s="116"/>
      <c r="J40" s="116"/>
      <c r="K40" s="116"/>
      <c r="N40" s="161" t="s">
        <v>498</v>
      </c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3"/>
    </row>
    <row r="41" spans="2:31" ht="13.5" thickBot="1" x14ac:dyDescent="0.4">
      <c r="D41" s="104"/>
      <c r="E41" s="105"/>
      <c r="F41" s="106"/>
      <c r="G41" s="115"/>
      <c r="H41" s="115"/>
      <c r="I41" s="116"/>
      <c r="J41" s="116"/>
      <c r="K41" s="116"/>
      <c r="N41" s="48"/>
      <c r="AE41" s="49"/>
    </row>
    <row r="42" spans="2:31" x14ac:dyDescent="0.35">
      <c r="D42" s="104"/>
      <c r="E42" s="105"/>
      <c r="F42" s="106"/>
      <c r="G42" s="115"/>
      <c r="H42" s="115"/>
      <c r="I42" s="116"/>
      <c r="J42" s="116"/>
      <c r="K42" s="116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</row>
    <row r="43" spans="2:31" x14ac:dyDescent="0.35">
      <c r="D43" s="104"/>
      <c r="E43" s="105"/>
      <c r="F43" s="106"/>
      <c r="G43" s="115"/>
      <c r="H43" s="115"/>
      <c r="I43" s="116"/>
      <c r="J43" s="116"/>
      <c r="K43" s="116"/>
    </row>
    <row r="44" spans="2:31" x14ac:dyDescent="0.35">
      <c r="D44" s="104"/>
      <c r="E44" s="105"/>
      <c r="F44" s="106"/>
      <c r="G44" s="115"/>
      <c r="H44" s="115"/>
      <c r="I44" s="116"/>
      <c r="J44" s="116"/>
      <c r="K44" s="116"/>
    </row>
    <row r="45" spans="2:31" x14ac:dyDescent="0.35">
      <c r="C45" s="108"/>
      <c r="D45" s="104"/>
      <c r="E45" s="105"/>
      <c r="F45" s="106"/>
      <c r="G45" s="115"/>
      <c r="H45" s="115"/>
      <c r="I45" s="116"/>
      <c r="J45" s="116"/>
      <c r="K45" s="116"/>
    </row>
    <row r="46" spans="2:31" x14ac:dyDescent="0.35">
      <c r="D46" s="104"/>
      <c r="E46" s="105"/>
      <c r="F46" s="106"/>
      <c r="G46" s="115"/>
      <c r="H46" s="115"/>
      <c r="I46" s="116"/>
      <c r="J46" s="116"/>
      <c r="K46" s="116"/>
    </row>
    <row r="47" spans="2:31" x14ac:dyDescent="0.35">
      <c r="D47" s="104"/>
      <c r="E47" s="105"/>
      <c r="F47" s="106"/>
      <c r="G47" s="115"/>
      <c r="H47" s="115"/>
      <c r="I47" s="116"/>
      <c r="J47" s="116"/>
      <c r="K47" s="116"/>
    </row>
    <row r="48" spans="2:31" x14ac:dyDescent="0.35">
      <c r="D48" s="104"/>
      <c r="E48" s="105"/>
      <c r="F48" s="106"/>
      <c r="G48" s="115"/>
      <c r="H48" s="115"/>
      <c r="I48" s="116"/>
      <c r="J48" s="116"/>
      <c r="K48" s="116"/>
    </row>
    <row r="49" spans="4:11" x14ac:dyDescent="0.35">
      <c r="D49" s="104"/>
      <c r="E49" s="105"/>
      <c r="F49" s="106"/>
      <c r="G49" s="115"/>
      <c r="H49" s="115"/>
      <c r="I49" s="116"/>
      <c r="J49" s="116"/>
      <c r="K49" s="116"/>
    </row>
    <row r="50" spans="4:11" x14ac:dyDescent="0.35">
      <c r="D50" s="104"/>
      <c r="E50" s="105"/>
      <c r="F50" s="106"/>
      <c r="G50" s="115"/>
      <c r="H50" s="115"/>
      <c r="I50" s="116"/>
      <c r="J50" s="116"/>
      <c r="K50" s="116"/>
    </row>
    <row r="51" spans="4:11" x14ac:dyDescent="0.35">
      <c r="D51" s="104"/>
      <c r="E51" s="105"/>
      <c r="F51" s="106"/>
      <c r="G51" s="115"/>
      <c r="H51" s="115"/>
      <c r="I51" s="116"/>
      <c r="J51" s="116"/>
      <c r="K51" s="116"/>
    </row>
    <row r="52" spans="4:11" x14ac:dyDescent="0.35">
      <c r="D52" s="104"/>
      <c r="E52" s="105"/>
      <c r="F52" s="106"/>
      <c r="G52" s="115"/>
      <c r="H52" s="115"/>
      <c r="I52" s="116"/>
      <c r="J52" s="116"/>
      <c r="K52" s="116"/>
    </row>
    <row r="53" spans="4:11" x14ac:dyDescent="0.35">
      <c r="D53" s="104"/>
      <c r="E53" s="105"/>
      <c r="F53" s="106"/>
      <c r="G53" s="115"/>
      <c r="H53" s="115"/>
      <c r="I53" s="116"/>
      <c r="J53" s="116"/>
      <c r="K53" s="116"/>
    </row>
    <row r="54" spans="4:11" x14ac:dyDescent="0.35">
      <c r="D54" s="104"/>
      <c r="E54" s="105"/>
      <c r="F54" s="106"/>
      <c r="G54" s="115"/>
      <c r="H54" s="115"/>
      <c r="I54" s="116"/>
      <c r="J54" s="116"/>
      <c r="K54" s="116"/>
    </row>
    <row r="55" spans="4:11" x14ac:dyDescent="0.35">
      <c r="D55" s="104"/>
      <c r="E55" s="105"/>
      <c r="F55" s="106"/>
      <c r="G55" s="115"/>
      <c r="H55" s="115"/>
      <c r="I55" s="116"/>
      <c r="J55" s="116"/>
      <c r="K55" s="116"/>
    </row>
    <row r="56" spans="4:11" x14ac:dyDescent="0.35">
      <c r="D56" s="104"/>
      <c r="E56" s="105"/>
      <c r="F56" s="106"/>
      <c r="G56" s="115"/>
      <c r="H56" s="115"/>
      <c r="I56" s="116"/>
      <c r="J56" s="116"/>
      <c r="K56" s="116"/>
    </row>
    <row r="57" spans="4:11" x14ac:dyDescent="0.35">
      <c r="D57" s="104"/>
      <c r="E57" s="105"/>
      <c r="F57" s="106"/>
      <c r="G57" s="115"/>
      <c r="H57" s="115"/>
      <c r="I57" s="116"/>
      <c r="J57" s="116"/>
      <c r="K57" s="116"/>
    </row>
    <row r="58" spans="4:11" x14ac:dyDescent="0.35">
      <c r="D58" s="104"/>
      <c r="E58" s="105"/>
      <c r="F58" s="106"/>
      <c r="G58" s="115"/>
      <c r="H58" s="115"/>
      <c r="I58" s="116"/>
      <c r="J58" s="116"/>
      <c r="K58" s="116"/>
    </row>
    <row r="59" spans="4:11" x14ac:dyDescent="0.35">
      <c r="D59" s="104"/>
      <c r="E59" s="105"/>
      <c r="F59" s="106"/>
      <c r="G59" s="115"/>
      <c r="H59" s="115"/>
      <c r="I59" s="116"/>
      <c r="J59" s="116"/>
      <c r="K59" s="116"/>
    </row>
    <row r="60" spans="4:11" x14ac:dyDescent="0.35">
      <c r="D60" s="104"/>
      <c r="E60" s="105"/>
      <c r="F60" s="106"/>
      <c r="G60" s="115"/>
      <c r="H60" s="115"/>
      <c r="I60" s="116"/>
      <c r="J60" s="116"/>
      <c r="K60" s="116"/>
    </row>
    <row r="61" spans="4:11" x14ac:dyDescent="0.35">
      <c r="D61" s="104"/>
      <c r="E61" s="105"/>
      <c r="F61" s="106"/>
      <c r="G61" s="115"/>
      <c r="H61" s="115"/>
      <c r="I61" s="116"/>
      <c r="J61" s="116"/>
      <c r="K61" s="116"/>
    </row>
    <row r="62" spans="4:11" x14ac:dyDescent="0.35">
      <c r="D62" s="104"/>
      <c r="E62" s="105"/>
      <c r="F62" s="106"/>
      <c r="G62" s="115"/>
      <c r="H62" s="115"/>
      <c r="I62" s="116"/>
      <c r="J62" s="116"/>
      <c r="K62" s="116"/>
    </row>
    <row r="63" spans="4:11" x14ac:dyDescent="0.35">
      <c r="D63" s="104"/>
      <c r="E63" s="105"/>
      <c r="F63" s="106"/>
      <c r="G63" s="115"/>
      <c r="H63" s="115"/>
      <c r="I63" s="116"/>
      <c r="J63" s="116"/>
      <c r="K63" s="116"/>
    </row>
    <row r="64" spans="4:11" x14ac:dyDescent="0.35">
      <c r="D64" s="104"/>
      <c r="E64" s="105"/>
      <c r="F64" s="106"/>
      <c r="G64" s="115"/>
      <c r="H64" s="115"/>
      <c r="I64" s="116"/>
      <c r="J64" s="116"/>
      <c r="K64" s="116"/>
    </row>
    <row r="65" spans="4:11" x14ac:dyDescent="0.35">
      <c r="D65" s="104"/>
      <c r="E65" s="105"/>
      <c r="F65" s="106"/>
      <c r="G65" s="115"/>
      <c r="H65" s="115"/>
      <c r="I65" s="116"/>
      <c r="J65" s="116"/>
      <c r="K65" s="116"/>
    </row>
    <row r="66" spans="4:11" x14ac:dyDescent="0.35">
      <c r="D66" s="104"/>
      <c r="E66" s="105"/>
      <c r="F66" s="106"/>
      <c r="G66" s="115"/>
      <c r="H66" s="115"/>
      <c r="I66" s="116"/>
      <c r="J66" s="116"/>
      <c r="K66" s="116"/>
    </row>
    <row r="67" spans="4:11" x14ac:dyDescent="0.35">
      <c r="D67" s="104"/>
      <c r="E67" s="105"/>
      <c r="F67" s="106"/>
      <c r="G67" s="115"/>
      <c r="H67" s="115"/>
      <c r="I67" s="116"/>
      <c r="J67" s="116"/>
      <c r="K67" s="116"/>
    </row>
    <row r="68" spans="4:11" x14ac:dyDescent="0.35">
      <c r="D68" s="104"/>
      <c r="E68" s="105"/>
      <c r="F68" s="106"/>
      <c r="G68" s="115"/>
      <c r="H68" s="115"/>
      <c r="I68" s="116"/>
      <c r="J68" s="116"/>
      <c r="K68" s="116"/>
    </row>
    <row r="69" spans="4:11" x14ac:dyDescent="0.35">
      <c r="D69" s="104"/>
      <c r="E69" s="105"/>
      <c r="F69" s="106"/>
      <c r="G69" s="115"/>
      <c r="H69" s="115"/>
      <c r="I69" s="116"/>
      <c r="J69" s="116"/>
      <c r="K69" s="116"/>
    </row>
    <row r="70" spans="4:11" x14ac:dyDescent="0.35">
      <c r="D70" s="104"/>
      <c r="E70" s="105"/>
      <c r="F70" s="106"/>
      <c r="G70" s="115"/>
      <c r="H70" s="115"/>
      <c r="I70" s="116"/>
      <c r="J70" s="116"/>
      <c r="K70" s="116"/>
    </row>
    <row r="71" spans="4:11" x14ac:dyDescent="0.35">
      <c r="D71" s="104"/>
      <c r="E71" s="105"/>
      <c r="F71" s="106"/>
      <c r="G71" s="115"/>
      <c r="H71" s="115"/>
      <c r="I71" s="116"/>
      <c r="J71" s="116"/>
      <c r="K71" s="116"/>
    </row>
    <row r="72" spans="4:11" x14ac:dyDescent="0.35">
      <c r="D72" s="104"/>
      <c r="E72" s="105"/>
      <c r="F72" s="106"/>
      <c r="G72" s="115"/>
      <c r="H72" s="115"/>
      <c r="I72" s="116"/>
      <c r="J72" s="116"/>
      <c r="K72" s="116"/>
    </row>
    <row r="73" spans="4:11" x14ac:dyDescent="0.35">
      <c r="D73" s="104"/>
      <c r="E73" s="105"/>
      <c r="F73" s="106"/>
      <c r="G73" s="115"/>
      <c r="H73" s="115"/>
      <c r="I73" s="116"/>
      <c r="J73" s="116"/>
      <c r="K73" s="116"/>
    </row>
    <row r="74" spans="4:11" x14ac:dyDescent="0.35">
      <c r="D74" s="104"/>
      <c r="E74" s="105"/>
      <c r="F74" s="106"/>
      <c r="G74" s="115"/>
      <c r="H74" s="115"/>
      <c r="I74" s="116"/>
      <c r="J74" s="116"/>
      <c r="K74" s="116"/>
    </row>
    <row r="75" spans="4:11" x14ac:dyDescent="0.35">
      <c r="D75" s="104"/>
      <c r="E75" s="105"/>
      <c r="F75" s="106"/>
      <c r="G75" s="115"/>
      <c r="H75" s="115"/>
      <c r="I75" s="116"/>
      <c r="J75" s="116"/>
      <c r="K75" s="116"/>
    </row>
    <row r="76" spans="4:11" x14ac:dyDescent="0.35">
      <c r="D76" s="104"/>
      <c r="E76" s="105"/>
      <c r="F76" s="106"/>
      <c r="G76" s="115"/>
      <c r="H76" s="115"/>
      <c r="I76" s="116"/>
      <c r="J76" s="116"/>
      <c r="K76" s="116"/>
    </row>
    <row r="77" spans="4:11" x14ac:dyDescent="0.35">
      <c r="D77" s="104"/>
      <c r="E77" s="105"/>
      <c r="F77" s="106"/>
      <c r="G77" s="115"/>
      <c r="H77" s="115"/>
      <c r="I77" s="116"/>
      <c r="J77" s="116"/>
      <c r="K77" s="116"/>
    </row>
    <row r="78" spans="4:11" x14ac:dyDescent="0.35">
      <c r="D78" s="104"/>
      <c r="E78" s="105"/>
      <c r="F78" s="106"/>
      <c r="G78" s="115"/>
      <c r="H78" s="115"/>
      <c r="I78" s="116"/>
      <c r="J78" s="116"/>
      <c r="K78" s="116"/>
    </row>
    <row r="79" spans="4:11" x14ac:dyDescent="0.35">
      <c r="D79" s="104"/>
      <c r="E79" s="105"/>
      <c r="F79" s="106"/>
      <c r="G79" s="115"/>
      <c r="H79" s="115"/>
      <c r="I79" s="116"/>
      <c r="J79" s="116"/>
      <c r="K79" s="116"/>
    </row>
    <row r="80" spans="4:11" x14ac:dyDescent="0.35">
      <c r="D80" s="104"/>
      <c r="E80" s="105"/>
      <c r="F80" s="106"/>
      <c r="G80" s="115"/>
      <c r="H80" s="115"/>
      <c r="I80" s="116"/>
      <c r="J80" s="116"/>
      <c r="K80" s="116"/>
    </row>
    <row r="81" spans="3:11" x14ac:dyDescent="0.35">
      <c r="D81" s="104"/>
      <c r="E81" s="105"/>
      <c r="F81" s="106"/>
      <c r="G81" s="115"/>
      <c r="H81" s="115"/>
      <c r="I81" s="116"/>
      <c r="J81" s="116"/>
      <c r="K81" s="116"/>
    </row>
    <row r="82" spans="3:11" x14ac:dyDescent="0.35">
      <c r="D82" s="104"/>
      <c r="E82" s="105"/>
      <c r="F82" s="106"/>
      <c r="G82" s="115"/>
      <c r="H82" s="115"/>
      <c r="I82" s="116"/>
      <c r="J82" s="116"/>
      <c r="K82" s="116"/>
    </row>
    <row r="83" spans="3:11" x14ac:dyDescent="0.35">
      <c r="D83" s="104"/>
      <c r="E83" s="105"/>
      <c r="F83" s="106"/>
      <c r="G83" s="115"/>
      <c r="H83" s="115"/>
      <c r="I83" s="116"/>
      <c r="J83" s="116"/>
      <c r="K83" s="116"/>
    </row>
    <row r="84" spans="3:11" x14ac:dyDescent="0.35">
      <c r="D84" s="104"/>
      <c r="E84" s="105"/>
      <c r="F84" s="106"/>
      <c r="G84" s="115"/>
      <c r="H84" s="115"/>
      <c r="I84" s="116"/>
      <c r="J84" s="116"/>
      <c r="K84" s="116"/>
    </row>
    <row r="85" spans="3:11" x14ac:dyDescent="0.35">
      <c r="D85" s="104"/>
      <c r="E85" s="105"/>
      <c r="F85" s="106"/>
      <c r="G85" s="115"/>
      <c r="H85" s="115"/>
      <c r="I85" s="116"/>
      <c r="J85" s="116"/>
      <c r="K85" s="116"/>
    </row>
    <row r="86" spans="3:11" x14ac:dyDescent="0.35">
      <c r="D86" s="104"/>
      <c r="E86" s="105"/>
      <c r="F86" s="106"/>
      <c r="G86" s="115"/>
      <c r="H86" s="115"/>
      <c r="I86" s="116"/>
      <c r="J86" s="116"/>
      <c r="K86" s="116"/>
    </row>
    <row r="87" spans="3:11" x14ac:dyDescent="0.35">
      <c r="D87" s="104"/>
      <c r="E87" s="105"/>
      <c r="F87" s="106"/>
      <c r="G87" s="115"/>
      <c r="H87" s="115"/>
      <c r="I87" s="116"/>
      <c r="J87" s="116"/>
      <c r="K87" s="116"/>
    </row>
    <row r="88" spans="3:11" x14ac:dyDescent="0.35">
      <c r="D88" s="104"/>
      <c r="E88" s="105"/>
      <c r="F88" s="106"/>
      <c r="G88" s="115"/>
      <c r="H88" s="115"/>
      <c r="I88" s="116"/>
      <c r="J88" s="116"/>
      <c r="K88" s="116"/>
    </row>
    <row r="89" spans="3:11" x14ac:dyDescent="0.35">
      <c r="D89" s="104"/>
      <c r="E89" s="105"/>
      <c r="F89" s="106"/>
      <c r="G89" s="115"/>
      <c r="H89" s="115"/>
      <c r="I89" s="116"/>
      <c r="J89" s="116"/>
      <c r="K89" s="116"/>
    </row>
    <row r="90" spans="3:11" x14ac:dyDescent="0.35">
      <c r="D90" s="104"/>
      <c r="E90" s="105"/>
      <c r="F90" s="106"/>
      <c r="G90" s="115"/>
      <c r="H90" s="115"/>
      <c r="I90" s="116"/>
      <c r="J90" s="116"/>
      <c r="K90" s="116"/>
    </row>
    <row r="91" spans="3:11" x14ac:dyDescent="0.35">
      <c r="D91" s="104"/>
      <c r="E91" s="105"/>
      <c r="F91" s="106"/>
      <c r="G91" s="115"/>
      <c r="H91" s="115"/>
      <c r="I91" s="116"/>
      <c r="J91" s="116"/>
      <c r="K91" s="116"/>
    </row>
    <row r="92" spans="3:11" x14ac:dyDescent="0.35">
      <c r="D92" s="104"/>
      <c r="E92" s="105"/>
      <c r="F92" s="106"/>
      <c r="G92" s="115"/>
      <c r="H92" s="115"/>
      <c r="I92" s="116"/>
      <c r="J92" s="116"/>
      <c r="K92" s="116"/>
    </row>
    <row r="93" spans="3:11" x14ac:dyDescent="0.35">
      <c r="C93" s="108"/>
      <c r="D93" s="104"/>
      <c r="E93" s="105"/>
      <c r="F93" s="106"/>
      <c r="G93" s="115"/>
      <c r="H93" s="115"/>
      <c r="I93" s="116"/>
      <c r="J93" s="116"/>
      <c r="K93" s="116"/>
    </row>
    <row r="94" spans="3:11" x14ac:dyDescent="0.35">
      <c r="D94" s="104"/>
      <c r="E94" s="105"/>
      <c r="F94" s="106"/>
      <c r="G94" s="115"/>
      <c r="H94" s="115"/>
      <c r="I94" s="116"/>
      <c r="J94" s="116"/>
      <c r="K94" s="116"/>
    </row>
    <row r="103" ht="27" customHeight="1" x14ac:dyDescent="0.35"/>
  </sheetData>
  <mergeCells count="25">
    <mergeCell ref="N40:AE40"/>
    <mergeCell ref="H12:H13"/>
    <mergeCell ref="G12:G13"/>
    <mergeCell ref="I12:I13"/>
    <mergeCell ref="J12:J13"/>
    <mergeCell ref="N31:AE31"/>
    <mergeCell ref="N39:AE39"/>
    <mergeCell ref="C21:J21"/>
    <mergeCell ref="C26:J26"/>
    <mergeCell ref="N26:Z26"/>
    <mergeCell ref="AC17:AD17"/>
    <mergeCell ref="N12:O12"/>
    <mergeCell ref="N13:O13"/>
    <mergeCell ref="B1:J1"/>
    <mergeCell ref="B2:J2"/>
    <mergeCell ref="N30:AE30"/>
    <mergeCell ref="N4:AE4"/>
    <mergeCell ref="N7:O7"/>
    <mergeCell ref="N8:O8"/>
    <mergeCell ref="N9:O9"/>
    <mergeCell ref="N10:O10"/>
    <mergeCell ref="P7:Y7"/>
    <mergeCell ref="P8:Y8"/>
    <mergeCell ref="P9:Y9"/>
    <mergeCell ref="P10:Y10"/>
  </mergeCells>
  <pageMargins left="0.25" right="0.25" top="0.75" bottom="0.75" header="0.3" footer="0.3"/>
  <pageSetup paperSize="10000" scale="30"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2256C9-5DAC-42AD-A07D-C41AF31104EE}">
          <x14:formula1>
            <xm:f>'LIST SBM'!$C$5:$C$418</xm:f>
          </x14:formula1>
          <xm:sqref>P9:Y9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25F4-23D9-40D5-A201-14B7C1112ACF}">
  <sheetPr>
    <tabColor rgb="FF92D050"/>
    <pageSetUpPr fitToPage="1"/>
  </sheetPr>
  <dimension ref="B1:N418"/>
  <sheetViews>
    <sheetView zoomScale="94" zoomScaleNormal="94" workbookViewId="0">
      <pane xSplit="1" ySplit="2" topLeftCell="B3" activePane="bottomRight" state="frozen"/>
      <selection pane="topRight" activeCell="F1" sqref="F1"/>
      <selection pane="bottomLeft" activeCell="A4" sqref="A4"/>
      <selection pane="bottomRight" activeCell="B1" sqref="B1:G1"/>
    </sheetView>
  </sheetViews>
  <sheetFormatPr defaultRowHeight="14.5" x14ac:dyDescent="0.35"/>
  <cols>
    <col min="2" max="2" width="8.54296875" style="1" customWidth="1"/>
    <col min="3" max="3" width="49.81640625" style="1" customWidth="1"/>
    <col min="4" max="4" width="13" style="2" customWidth="1"/>
    <col min="5" max="5" width="13.54296875" style="2" customWidth="1"/>
    <col min="6" max="6" width="16.453125" style="2" customWidth="1"/>
    <col min="7" max="7" width="13.54296875" style="2" customWidth="1"/>
    <col min="12" max="12" width="21.26953125" customWidth="1"/>
  </cols>
  <sheetData>
    <row r="1" spans="2:14" ht="18.5" x14ac:dyDescent="0.45">
      <c r="B1" s="182" t="s">
        <v>505</v>
      </c>
      <c r="C1" s="182"/>
      <c r="D1" s="182"/>
      <c r="E1" s="182"/>
      <c r="F1" s="182"/>
      <c r="G1" s="182"/>
    </row>
    <row r="2" spans="2:14" s="47" customFormat="1" ht="23.5" x14ac:dyDescent="0.55000000000000004">
      <c r="B2" s="45"/>
      <c r="C2" s="45"/>
      <c r="D2" s="46"/>
      <c r="E2" s="46"/>
      <c r="F2" s="46"/>
      <c r="G2" s="46"/>
    </row>
    <row r="4" spans="2:14" ht="26" x14ac:dyDescent="0.35">
      <c r="B4" s="36" t="s">
        <v>35</v>
      </c>
      <c r="C4" s="37" t="s">
        <v>189</v>
      </c>
      <c r="D4" s="12" t="s">
        <v>23</v>
      </c>
      <c r="E4" s="12" t="s">
        <v>24</v>
      </c>
      <c r="F4" s="12" t="s">
        <v>25</v>
      </c>
      <c r="G4" s="12" t="s">
        <v>28</v>
      </c>
    </row>
    <row r="5" spans="2:14" x14ac:dyDescent="0.35">
      <c r="B5" s="57">
        <v>1</v>
      </c>
      <c r="C5" s="58" t="s">
        <v>436</v>
      </c>
      <c r="D5" s="59">
        <v>360000</v>
      </c>
      <c r="E5" s="59">
        <v>770000</v>
      </c>
      <c r="F5" s="59">
        <v>5744000</v>
      </c>
      <c r="G5" s="59">
        <v>127000</v>
      </c>
    </row>
    <row r="6" spans="2:14" x14ac:dyDescent="0.35">
      <c r="B6" s="38"/>
      <c r="C6" s="55" t="s">
        <v>134</v>
      </c>
      <c r="D6" s="40">
        <v>360000</v>
      </c>
      <c r="E6" s="40">
        <v>770000</v>
      </c>
      <c r="F6" s="40">
        <v>5744000</v>
      </c>
      <c r="G6" s="40">
        <v>275000</v>
      </c>
    </row>
    <row r="7" spans="2:14" x14ac:dyDescent="0.35">
      <c r="B7" s="38"/>
      <c r="C7" s="55" t="s">
        <v>135</v>
      </c>
      <c r="D7" s="40">
        <v>360000</v>
      </c>
      <c r="E7" s="40">
        <v>770000</v>
      </c>
      <c r="F7" s="40">
        <v>5744000</v>
      </c>
      <c r="G7" s="40">
        <v>298000</v>
      </c>
      <c r="L7" t="s">
        <v>499</v>
      </c>
    </row>
    <row r="8" spans="2:14" x14ac:dyDescent="0.35">
      <c r="B8" s="38"/>
      <c r="C8" s="55" t="s">
        <v>136</v>
      </c>
      <c r="D8" s="40">
        <v>360000</v>
      </c>
      <c r="E8" s="40">
        <v>770000</v>
      </c>
      <c r="F8" s="40">
        <v>5744000</v>
      </c>
      <c r="G8" s="40">
        <v>183000</v>
      </c>
      <c r="L8" s="157">
        <v>1</v>
      </c>
      <c r="M8" s="157">
        <v>2</v>
      </c>
    </row>
    <row r="9" spans="2:14" x14ac:dyDescent="0.35">
      <c r="B9" s="38"/>
      <c r="C9" s="55" t="s">
        <v>137</v>
      </c>
      <c r="D9" s="40">
        <v>360000</v>
      </c>
      <c r="E9" s="40">
        <v>770000</v>
      </c>
      <c r="F9" s="40">
        <v>5744000</v>
      </c>
      <c r="G9" s="40">
        <v>238000</v>
      </c>
      <c r="L9" s="158" t="s">
        <v>500</v>
      </c>
      <c r="M9" s="158">
        <v>1</v>
      </c>
    </row>
    <row r="10" spans="2:14" x14ac:dyDescent="0.35">
      <c r="B10" s="38"/>
      <c r="C10" s="55" t="s">
        <v>138</v>
      </c>
      <c r="D10" s="40">
        <v>360000</v>
      </c>
      <c r="E10" s="40">
        <v>770000</v>
      </c>
      <c r="F10" s="40">
        <v>5744000</v>
      </c>
      <c r="G10" s="40">
        <v>325000</v>
      </c>
      <c r="L10" s="158" t="s">
        <v>501</v>
      </c>
      <c r="M10" s="158">
        <v>1</v>
      </c>
    </row>
    <row r="11" spans="2:14" x14ac:dyDescent="0.35">
      <c r="B11" s="38"/>
      <c r="C11" s="55" t="s">
        <v>139</v>
      </c>
      <c r="D11" s="40">
        <v>360000</v>
      </c>
      <c r="E11" s="40">
        <v>770000</v>
      </c>
      <c r="F11" s="40">
        <v>5744000</v>
      </c>
      <c r="G11" s="40">
        <v>420000</v>
      </c>
      <c r="L11" s="158" t="s">
        <v>502</v>
      </c>
      <c r="M11" s="158">
        <f>'HitungTarif&amp;JamAlat'!U20</f>
        <v>4</v>
      </c>
    </row>
    <row r="12" spans="2:14" x14ac:dyDescent="0.35">
      <c r="B12" s="38"/>
      <c r="C12" s="55" t="s">
        <v>140</v>
      </c>
      <c r="D12" s="40">
        <v>360000</v>
      </c>
      <c r="E12" s="40">
        <v>770000</v>
      </c>
      <c r="F12" s="40">
        <v>5744000</v>
      </c>
      <c r="G12" s="40">
        <v>315000</v>
      </c>
      <c r="L12" s="158" t="s">
        <v>503</v>
      </c>
      <c r="M12" s="158">
        <f>'HitungTarif&amp;JamAlat'!U20</f>
        <v>4</v>
      </c>
      <c r="N12" t="s">
        <v>504</v>
      </c>
    </row>
    <row r="13" spans="2:14" x14ac:dyDescent="0.35">
      <c r="B13" s="38"/>
      <c r="C13" s="55" t="s">
        <v>141</v>
      </c>
      <c r="D13" s="40">
        <v>360000</v>
      </c>
      <c r="E13" s="40">
        <v>770000</v>
      </c>
      <c r="F13" s="40">
        <v>5744000</v>
      </c>
      <c r="G13" s="40">
        <v>293000</v>
      </c>
    </row>
    <row r="14" spans="2:14" x14ac:dyDescent="0.35">
      <c r="B14" s="38"/>
      <c r="C14" s="55" t="s">
        <v>142</v>
      </c>
      <c r="D14" s="40">
        <v>360000</v>
      </c>
      <c r="E14" s="40">
        <v>770000</v>
      </c>
      <c r="F14" s="40">
        <v>5744000</v>
      </c>
      <c r="G14" s="40">
        <v>460000</v>
      </c>
    </row>
    <row r="15" spans="2:14" x14ac:dyDescent="0.35">
      <c r="B15" s="38"/>
      <c r="C15" s="55" t="s">
        <v>143</v>
      </c>
      <c r="D15" s="40">
        <v>360000</v>
      </c>
      <c r="E15" s="40">
        <v>770000</v>
      </c>
      <c r="F15" s="40">
        <v>5744000</v>
      </c>
      <c r="G15" s="40">
        <v>289000</v>
      </c>
    </row>
    <row r="16" spans="2:14" x14ac:dyDescent="0.35">
      <c r="B16" s="38"/>
      <c r="C16" s="55" t="s">
        <v>144</v>
      </c>
      <c r="D16" s="40">
        <v>360000</v>
      </c>
      <c r="E16" s="40">
        <v>770000</v>
      </c>
      <c r="F16" s="40">
        <v>5744000</v>
      </c>
      <c r="G16" s="40">
        <v>270000</v>
      </c>
    </row>
    <row r="17" spans="2:7" x14ac:dyDescent="0.35">
      <c r="B17" s="38"/>
      <c r="C17" s="55" t="s">
        <v>145</v>
      </c>
      <c r="D17" s="40">
        <v>360000</v>
      </c>
      <c r="E17" s="40">
        <v>770000</v>
      </c>
      <c r="F17" s="40">
        <v>5744000</v>
      </c>
      <c r="G17" s="40">
        <v>278000</v>
      </c>
    </row>
    <row r="18" spans="2:7" x14ac:dyDescent="0.35">
      <c r="B18" s="38"/>
      <c r="C18" s="55" t="s">
        <v>146</v>
      </c>
      <c r="D18" s="40">
        <v>360000</v>
      </c>
      <c r="E18" s="40">
        <v>770000</v>
      </c>
      <c r="F18" s="40">
        <v>5744000</v>
      </c>
      <c r="G18" s="40">
        <v>220000</v>
      </c>
    </row>
    <row r="19" spans="2:7" x14ac:dyDescent="0.35">
      <c r="B19" s="38"/>
      <c r="C19" s="55" t="s">
        <v>147</v>
      </c>
      <c r="D19" s="40">
        <v>360000</v>
      </c>
      <c r="E19" s="40">
        <v>770000</v>
      </c>
      <c r="F19" s="40">
        <v>5744000</v>
      </c>
      <c r="G19" s="40">
        <v>370000</v>
      </c>
    </row>
    <row r="20" spans="2:7" x14ac:dyDescent="0.35">
      <c r="B20" s="38"/>
      <c r="C20" s="55" t="s">
        <v>148</v>
      </c>
      <c r="D20" s="40">
        <v>360000</v>
      </c>
      <c r="E20" s="40">
        <v>770000</v>
      </c>
      <c r="F20" s="40">
        <v>5744000</v>
      </c>
      <c r="G20" s="40">
        <v>275000</v>
      </c>
    </row>
    <row r="21" spans="2:7" x14ac:dyDescent="0.35">
      <c r="B21" s="38"/>
      <c r="C21" s="55" t="s">
        <v>149</v>
      </c>
      <c r="D21" s="40">
        <v>360000</v>
      </c>
      <c r="E21" s="40">
        <v>770000</v>
      </c>
      <c r="F21" s="40">
        <v>5744000</v>
      </c>
      <c r="G21" s="40">
        <v>190000</v>
      </c>
    </row>
    <row r="22" spans="2:7" x14ac:dyDescent="0.35">
      <c r="B22" s="38"/>
      <c r="C22" s="55" t="s">
        <v>150</v>
      </c>
      <c r="D22" s="40">
        <v>360000</v>
      </c>
      <c r="E22" s="40">
        <v>770000</v>
      </c>
      <c r="F22" s="40">
        <v>5744000</v>
      </c>
      <c r="G22" s="40">
        <v>205000</v>
      </c>
    </row>
    <row r="23" spans="2:7" x14ac:dyDescent="0.35">
      <c r="B23" s="38"/>
      <c r="C23" s="55" t="s">
        <v>151</v>
      </c>
      <c r="D23" s="40">
        <v>360000</v>
      </c>
      <c r="E23" s="40">
        <v>770000</v>
      </c>
      <c r="F23" s="40">
        <v>5744000</v>
      </c>
      <c r="G23" s="40">
        <v>301000</v>
      </c>
    </row>
    <row r="24" spans="2:7" x14ac:dyDescent="0.35">
      <c r="B24" s="38"/>
      <c r="C24" s="55" t="s">
        <v>152</v>
      </c>
      <c r="D24" s="40">
        <v>360000</v>
      </c>
      <c r="E24" s="40">
        <v>770000</v>
      </c>
      <c r="F24" s="40">
        <v>5744000</v>
      </c>
      <c r="G24" s="40">
        <v>240000</v>
      </c>
    </row>
    <row r="25" spans="2:7" x14ac:dyDescent="0.35">
      <c r="B25" s="38"/>
      <c r="C25" s="55" t="s">
        <v>153</v>
      </c>
      <c r="D25" s="40">
        <v>360000</v>
      </c>
      <c r="E25" s="40">
        <v>770000</v>
      </c>
      <c r="F25" s="40">
        <v>5744000</v>
      </c>
      <c r="G25" s="40">
        <v>400000</v>
      </c>
    </row>
    <row r="26" spans="2:7" x14ac:dyDescent="0.35">
      <c r="B26" s="57">
        <v>2</v>
      </c>
      <c r="C26" s="58" t="s">
        <v>437</v>
      </c>
      <c r="D26" s="59">
        <v>370000</v>
      </c>
      <c r="E26" s="59">
        <v>699000</v>
      </c>
      <c r="F26" s="59">
        <v>5134000</v>
      </c>
      <c r="G26" s="59">
        <v>308000</v>
      </c>
    </row>
    <row r="27" spans="2:7" x14ac:dyDescent="0.35">
      <c r="B27" s="38"/>
      <c r="C27" s="56" t="s">
        <v>154</v>
      </c>
      <c r="D27" s="40">
        <v>370000</v>
      </c>
      <c r="E27" s="40">
        <v>699000</v>
      </c>
      <c r="F27" s="40">
        <v>5134000</v>
      </c>
      <c r="G27" s="40">
        <v>259000</v>
      </c>
    </row>
    <row r="28" spans="2:7" x14ac:dyDescent="0.35">
      <c r="B28" s="38"/>
      <c r="C28" s="56" t="s">
        <v>155</v>
      </c>
      <c r="D28" s="40">
        <v>370000</v>
      </c>
      <c r="E28" s="40">
        <v>699000</v>
      </c>
      <c r="F28" s="40">
        <v>5134000</v>
      </c>
      <c r="G28" s="40">
        <v>225000</v>
      </c>
    </row>
    <row r="29" spans="2:7" x14ac:dyDescent="0.35">
      <c r="B29" s="38"/>
      <c r="C29" s="56" t="s">
        <v>156</v>
      </c>
      <c r="D29" s="40">
        <v>370000</v>
      </c>
      <c r="E29" s="40">
        <v>699000</v>
      </c>
      <c r="F29" s="40">
        <v>5134000</v>
      </c>
      <c r="G29" s="40">
        <v>270000</v>
      </c>
    </row>
    <row r="30" spans="2:7" x14ac:dyDescent="0.35">
      <c r="B30" s="38"/>
      <c r="C30" s="56" t="s">
        <v>157</v>
      </c>
      <c r="D30" s="40">
        <v>370000</v>
      </c>
      <c r="E30" s="40">
        <v>699000</v>
      </c>
      <c r="F30" s="40">
        <v>5134000</v>
      </c>
      <c r="G30" s="40">
        <v>186000</v>
      </c>
    </row>
    <row r="31" spans="2:7" x14ac:dyDescent="0.35">
      <c r="B31" s="38"/>
      <c r="C31" s="56" t="s">
        <v>158</v>
      </c>
      <c r="D31" s="40">
        <v>370000</v>
      </c>
      <c r="E31" s="40">
        <v>699000</v>
      </c>
      <c r="F31" s="40">
        <v>5134000</v>
      </c>
      <c r="G31" s="40">
        <v>300000</v>
      </c>
    </row>
    <row r="32" spans="2:7" x14ac:dyDescent="0.35">
      <c r="B32" s="38"/>
      <c r="C32" s="56" t="s">
        <v>159</v>
      </c>
      <c r="D32" s="40">
        <v>370000</v>
      </c>
      <c r="E32" s="40">
        <v>699000</v>
      </c>
      <c r="F32" s="40">
        <v>5134000</v>
      </c>
      <c r="G32" s="40">
        <v>200000</v>
      </c>
    </row>
    <row r="33" spans="2:7" x14ac:dyDescent="0.35">
      <c r="B33" s="38"/>
      <c r="C33" s="56" t="s">
        <v>160</v>
      </c>
      <c r="D33" s="40">
        <v>370000</v>
      </c>
      <c r="E33" s="40">
        <v>699000</v>
      </c>
      <c r="F33" s="40">
        <v>5134000</v>
      </c>
      <c r="G33" s="40">
        <v>287000</v>
      </c>
    </row>
    <row r="34" spans="2:7" x14ac:dyDescent="0.35">
      <c r="B34" s="38"/>
      <c r="C34" s="56" t="s">
        <v>161</v>
      </c>
      <c r="D34" s="40">
        <v>370000</v>
      </c>
      <c r="E34" s="40">
        <v>699000</v>
      </c>
      <c r="F34" s="40">
        <v>5134000</v>
      </c>
      <c r="G34" s="40">
        <v>360000</v>
      </c>
    </row>
    <row r="35" spans="2:7" x14ac:dyDescent="0.35">
      <c r="B35" s="38"/>
      <c r="C35" s="56" t="s">
        <v>162</v>
      </c>
      <c r="D35" s="40">
        <v>370000</v>
      </c>
      <c r="E35" s="40">
        <v>699000</v>
      </c>
      <c r="F35" s="40">
        <v>5134000</v>
      </c>
      <c r="G35" s="40">
        <v>300000</v>
      </c>
    </row>
    <row r="36" spans="2:7" x14ac:dyDescent="0.35">
      <c r="B36" s="38"/>
      <c r="C36" s="56" t="s">
        <v>163</v>
      </c>
      <c r="D36" s="40">
        <v>370000</v>
      </c>
      <c r="E36" s="40">
        <v>699000</v>
      </c>
      <c r="F36" s="40">
        <v>5134000</v>
      </c>
      <c r="G36" s="40">
        <v>186000</v>
      </c>
    </row>
    <row r="37" spans="2:7" x14ac:dyDescent="0.35">
      <c r="B37" s="38"/>
      <c r="C37" s="56" t="s">
        <v>164</v>
      </c>
      <c r="D37" s="40">
        <v>370000</v>
      </c>
      <c r="E37" s="40">
        <v>699000</v>
      </c>
      <c r="F37" s="40">
        <v>5134000</v>
      </c>
      <c r="G37" s="40">
        <v>420000</v>
      </c>
    </row>
    <row r="38" spans="2:7" x14ac:dyDescent="0.35">
      <c r="B38" s="38"/>
      <c r="C38" s="56" t="s">
        <v>165</v>
      </c>
      <c r="D38" s="40">
        <v>370000</v>
      </c>
      <c r="E38" s="40">
        <v>699000</v>
      </c>
      <c r="F38" s="40">
        <v>5134000</v>
      </c>
      <c r="G38" s="40">
        <v>420000</v>
      </c>
    </row>
    <row r="39" spans="2:7" x14ac:dyDescent="0.35">
      <c r="B39" s="38"/>
      <c r="C39" s="56" t="s">
        <v>166</v>
      </c>
      <c r="D39" s="40">
        <v>370000</v>
      </c>
      <c r="E39" s="40">
        <v>699000</v>
      </c>
      <c r="F39" s="40">
        <v>5134000</v>
      </c>
      <c r="G39" s="40">
        <v>420000</v>
      </c>
    </row>
    <row r="40" spans="2:7" x14ac:dyDescent="0.35">
      <c r="B40" s="38"/>
      <c r="C40" s="56" t="s">
        <v>167</v>
      </c>
      <c r="D40" s="40">
        <v>370000</v>
      </c>
      <c r="E40" s="40">
        <v>699000</v>
      </c>
      <c r="F40" s="40">
        <v>5134000</v>
      </c>
      <c r="G40" s="40">
        <v>300000</v>
      </c>
    </row>
    <row r="41" spans="2:7" x14ac:dyDescent="0.35">
      <c r="B41" s="38"/>
      <c r="C41" s="56" t="s">
        <v>168</v>
      </c>
      <c r="D41" s="40">
        <v>370000</v>
      </c>
      <c r="E41" s="40">
        <v>699000</v>
      </c>
      <c r="F41" s="40">
        <v>5134000</v>
      </c>
      <c r="G41" s="40">
        <v>330000</v>
      </c>
    </row>
    <row r="42" spans="2:7" x14ac:dyDescent="0.35">
      <c r="B42" s="38"/>
      <c r="C42" s="56" t="s">
        <v>169</v>
      </c>
      <c r="D42" s="40">
        <v>370000</v>
      </c>
      <c r="E42" s="40">
        <v>699000</v>
      </c>
      <c r="F42" s="40">
        <v>5134000</v>
      </c>
      <c r="G42" s="40">
        <v>200000</v>
      </c>
    </row>
    <row r="43" spans="2:7" x14ac:dyDescent="0.35">
      <c r="B43" s="38"/>
      <c r="C43" s="56" t="s">
        <v>170</v>
      </c>
      <c r="D43" s="40">
        <v>370000</v>
      </c>
      <c r="E43" s="40">
        <v>699000</v>
      </c>
      <c r="F43" s="40">
        <v>5134000</v>
      </c>
      <c r="G43" s="40">
        <v>264000</v>
      </c>
    </row>
    <row r="44" spans="2:7" x14ac:dyDescent="0.35">
      <c r="B44" s="38"/>
      <c r="C44" s="56" t="s">
        <v>171</v>
      </c>
      <c r="D44" s="40">
        <v>370000</v>
      </c>
      <c r="E44" s="40">
        <v>699000</v>
      </c>
      <c r="F44" s="40">
        <v>5134000</v>
      </c>
      <c r="G44" s="40">
        <v>328000</v>
      </c>
    </row>
    <row r="45" spans="2:7" x14ac:dyDescent="0.35">
      <c r="B45" s="38"/>
      <c r="C45" s="56" t="s">
        <v>172</v>
      </c>
      <c r="D45" s="40">
        <v>370000</v>
      </c>
      <c r="E45" s="40">
        <v>699000</v>
      </c>
      <c r="F45" s="40">
        <v>5134000</v>
      </c>
      <c r="G45" s="40">
        <v>345000</v>
      </c>
    </row>
    <row r="46" spans="2:7" x14ac:dyDescent="0.35">
      <c r="B46" s="38"/>
      <c r="C46" s="56" t="s">
        <v>173</v>
      </c>
      <c r="D46" s="40">
        <v>370000</v>
      </c>
      <c r="E46" s="40">
        <v>699000</v>
      </c>
      <c r="F46" s="40">
        <v>5134000</v>
      </c>
      <c r="G46" s="40">
        <v>330000</v>
      </c>
    </row>
    <row r="47" spans="2:7" x14ac:dyDescent="0.35">
      <c r="B47" s="38"/>
      <c r="C47" s="56" t="s">
        <v>174</v>
      </c>
      <c r="D47" s="40">
        <v>370000</v>
      </c>
      <c r="E47" s="40">
        <v>699000</v>
      </c>
      <c r="F47" s="40">
        <v>5134000</v>
      </c>
      <c r="G47" s="40">
        <v>300000</v>
      </c>
    </row>
    <row r="48" spans="2:7" x14ac:dyDescent="0.35">
      <c r="B48" s="38"/>
      <c r="C48" s="60" t="s">
        <v>175</v>
      </c>
      <c r="D48" s="40">
        <v>370000</v>
      </c>
      <c r="E48" s="40">
        <v>699000</v>
      </c>
      <c r="F48" s="40">
        <v>5134000</v>
      </c>
      <c r="G48" s="40">
        <v>180000</v>
      </c>
    </row>
    <row r="49" spans="2:7" x14ac:dyDescent="0.35">
      <c r="B49" s="38"/>
      <c r="C49" s="60" t="s">
        <v>176</v>
      </c>
      <c r="D49" s="40">
        <v>370000</v>
      </c>
      <c r="E49" s="40">
        <v>699000</v>
      </c>
      <c r="F49" s="40">
        <v>5134000</v>
      </c>
      <c r="G49" s="40">
        <v>225000</v>
      </c>
    </row>
    <row r="50" spans="2:7" x14ac:dyDescent="0.35">
      <c r="B50" s="38"/>
      <c r="C50" s="60" t="s">
        <v>177</v>
      </c>
      <c r="D50" s="40">
        <v>370000</v>
      </c>
      <c r="E50" s="40">
        <v>699000</v>
      </c>
      <c r="F50" s="40">
        <v>5134000</v>
      </c>
      <c r="G50" s="40">
        <v>345000</v>
      </c>
    </row>
    <row r="51" spans="2:7" x14ac:dyDescent="0.35">
      <c r="B51" s="38"/>
      <c r="C51" s="60" t="s">
        <v>178</v>
      </c>
      <c r="D51" s="40">
        <v>370000</v>
      </c>
      <c r="E51" s="40">
        <v>699000</v>
      </c>
      <c r="F51" s="40">
        <v>5134000</v>
      </c>
      <c r="G51" s="40">
        <v>285000</v>
      </c>
    </row>
    <row r="52" spans="2:7" x14ac:dyDescent="0.35">
      <c r="B52" s="38"/>
      <c r="C52" s="60" t="s">
        <v>179</v>
      </c>
      <c r="D52" s="40">
        <v>370000</v>
      </c>
      <c r="E52" s="40">
        <v>699000</v>
      </c>
      <c r="F52" s="40">
        <v>5134000</v>
      </c>
      <c r="G52" s="40">
        <v>203000</v>
      </c>
    </row>
    <row r="53" spans="2:7" x14ac:dyDescent="0.35">
      <c r="B53" s="57">
        <v>3</v>
      </c>
      <c r="C53" s="58" t="s">
        <v>68</v>
      </c>
      <c r="D53" s="59">
        <v>370000</v>
      </c>
      <c r="E53" s="59">
        <v>852000</v>
      </c>
      <c r="F53" s="59">
        <v>4407000</v>
      </c>
      <c r="G53" s="59">
        <v>101000</v>
      </c>
    </row>
    <row r="54" spans="2:7" x14ac:dyDescent="0.35">
      <c r="B54" s="38"/>
      <c r="C54" s="60" t="s">
        <v>180</v>
      </c>
      <c r="D54" s="61">
        <v>370000</v>
      </c>
      <c r="E54" s="61">
        <v>852000</v>
      </c>
      <c r="F54" s="61">
        <v>4407000</v>
      </c>
      <c r="G54" s="40">
        <v>380000</v>
      </c>
    </row>
    <row r="55" spans="2:7" x14ac:dyDescent="0.35">
      <c r="B55" s="38"/>
      <c r="C55" s="60" t="s">
        <v>181</v>
      </c>
      <c r="D55" s="61">
        <v>370000</v>
      </c>
      <c r="E55" s="61">
        <v>852000</v>
      </c>
      <c r="F55" s="61">
        <v>4407000</v>
      </c>
      <c r="G55" s="40">
        <v>315000</v>
      </c>
    </row>
    <row r="56" spans="2:7" x14ac:dyDescent="0.35">
      <c r="B56" s="38"/>
      <c r="C56" s="60" t="s">
        <v>182</v>
      </c>
      <c r="D56" s="61">
        <v>370000</v>
      </c>
      <c r="E56" s="61">
        <v>852000</v>
      </c>
      <c r="F56" s="61">
        <v>4407000</v>
      </c>
      <c r="G56" s="40">
        <v>200000</v>
      </c>
    </row>
    <row r="57" spans="2:7" x14ac:dyDescent="0.35">
      <c r="B57" s="38"/>
      <c r="C57" s="60" t="s">
        <v>183</v>
      </c>
      <c r="D57" s="61">
        <v>370000</v>
      </c>
      <c r="E57" s="61">
        <v>852000</v>
      </c>
      <c r="F57" s="61">
        <v>4407000</v>
      </c>
      <c r="G57" s="40">
        <v>300000</v>
      </c>
    </row>
    <row r="58" spans="2:7" x14ac:dyDescent="0.35">
      <c r="B58" s="38"/>
      <c r="C58" s="60" t="s">
        <v>184</v>
      </c>
      <c r="D58" s="61">
        <v>370000</v>
      </c>
      <c r="E58" s="61">
        <v>852000</v>
      </c>
      <c r="F58" s="61">
        <v>4407000</v>
      </c>
      <c r="G58" s="40">
        <v>225000</v>
      </c>
    </row>
    <row r="59" spans="2:7" x14ac:dyDescent="0.35">
      <c r="B59" s="38"/>
      <c r="C59" s="60" t="s">
        <v>185</v>
      </c>
      <c r="D59" s="61">
        <v>370000</v>
      </c>
      <c r="E59" s="61">
        <v>852000</v>
      </c>
      <c r="F59" s="61">
        <v>4407000</v>
      </c>
      <c r="G59" s="40">
        <v>350000</v>
      </c>
    </row>
    <row r="60" spans="2:7" x14ac:dyDescent="0.35">
      <c r="B60" s="38"/>
      <c r="C60" s="60" t="s">
        <v>186</v>
      </c>
      <c r="D60" s="61">
        <v>370000</v>
      </c>
      <c r="E60" s="61">
        <v>852000</v>
      </c>
      <c r="F60" s="61">
        <v>4407000</v>
      </c>
      <c r="G60" s="40">
        <v>322000</v>
      </c>
    </row>
    <row r="61" spans="2:7" x14ac:dyDescent="0.35">
      <c r="B61" s="38"/>
      <c r="C61" s="60" t="s">
        <v>187</v>
      </c>
      <c r="D61" s="61">
        <v>370000</v>
      </c>
      <c r="E61" s="61">
        <v>852000</v>
      </c>
      <c r="F61" s="61">
        <v>4407000</v>
      </c>
      <c r="G61" s="40">
        <v>350000</v>
      </c>
    </row>
    <row r="62" spans="2:7" x14ac:dyDescent="0.35">
      <c r="B62" s="38"/>
      <c r="C62" s="60" t="s">
        <v>67</v>
      </c>
      <c r="D62" s="61">
        <v>370000</v>
      </c>
      <c r="E62" s="61">
        <v>852000</v>
      </c>
      <c r="F62" s="61">
        <v>4407000</v>
      </c>
      <c r="G62" s="40">
        <v>400000</v>
      </c>
    </row>
    <row r="63" spans="2:7" x14ac:dyDescent="0.35">
      <c r="B63" s="57">
        <v>4</v>
      </c>
      <c r="C63" s="58" t="s">
        <v>438</v>
      </c>
      <c r="D63" s="59">
        <v>370000</v>
      </c>
      <c r="E63" s="59">
        <v>792000</v>
      </c>
      <c r="F63" s="59">
        <v>4300000</v>
      </c>
      <c r="G63" s="59">
        <v>165000</v>
      </c>
    </row>
    <row r="64" spans="2:7" x14ac:dyDescent="0.35">
      <c r="B64" s="38"/>
      <c r="C64" s="60" t="s">
        <v>188</v>
      </c>
      <c r="D64" s="40">
        <v>370000</v>
      </c>
      <c r="E64" s="40">
        <v>792000</v>
      </c>
      <c r="F64" s="40">
        <v>4300000</v>
      </c>
      <c r="G64" s="40">
        <v>185000</v>
      </c>
    </row>
    <row r="65" spans="2:7" x14ac:dyDescent="0.35">
      <c r="B65" s="57">
        <v>5</v>
      </c>
      <c r="C65" s="58" t="s">
        <v>69</v>
      </c>
      <c r="D65" s="59">
        <v>370000</v>
      </c>
      <c r="E65" s="59">
        <v>580000</v>
      </c>
      <c r="F65" s="59">
        <v>3915000</v>
      </c>
      <c r="G65" s="59">
        <v>147000</v>
      </c>
    </row>
    <row r="66" spans="2:7" x14ac:dyDescent="0.35">
      <c r="B66" s="38"/>
      <c r="C66" s="60" t="s">
        <v>190</v>
      </c>
      <c r="D66" s="40">
        <v>370000</v>
      </c>
      <c r="E66" s="40">
        <v>580000</v>
      </c>
      <c r="F66" s="40">
        <v>3915000</v>
      </c>
      <c r="G66" s="40">
        <v>175000</v>
      </c>
    </row>
    <row r="67" spans="2:7" x14ac:dyDescent="0.35">
      <c r="B67" s="38"/>
      <c r="C67" s="60" t="s">
        <v>191</v>
      </c>
      <c r="D67" s="40">
        <v>370000</v>
      </c>
      <c r="E67" s="40">
        <v>580000</v>
      </c>
      <c r="F67" s="40">
        <v>3915000</v>
      </c>
      <c r="G67" s="40">
        <v>270000</v>
      </c>
    </row>
    <row r="68" spans="2:7" x14ac:dyDescent="0.35">
      <c r="B68" s="38"/>
      <c r="C68" s="60" t="s">
        <v>192</v>
      </c>
      <c r="D68" s="40">
        <v>370000</v>
      </c>
      <c r="E68" s="40">
        <v>580000</v>
      </c>
      <c r="F68" s="40">
        <v>3915000</v>
      </c>
      <c r="G68" s="40">
        <v>325000</v>
      </c>
    </row>
    <row r="69" spans="2:7" x14ac:dyDescent="0.35">
      <c r="B69" s="38"/>
      <c r="C69" s="60" t="s">
        <v>193</v>
      </c>
      <c r="D69" s="40">
        <v>370000</v>
      </c>
      <c r="E69" s="40">
        <v>580000</v>
      </c>
      <c r="F69" s="40">
        <v>3915000</v>
      </c>
      <c r="G69" s="40">
        <v>260000</v>
      </c>
    </row>
    <row r="70" spans="2:7" x14ac:dyDescent="0.35">
      <c r="B70" s="38"/>
      <c r="C70" s="60" t="s">
        <v>194</v>
      </c>
      <c r="D70" s="40">
        <v>370000</v>
      </c>
      <c r="E70" s="40">
        <v>580000</v>
      </c>
      <c r="F70" s="40">
        <v>3915000</v>
      </c>
      <c r="G70" s="40">
        <v>170000</v>
      </c>
    </row>
    <row r="71" spans="2:7" x14ac:dyDescent="0.35">
      <c r="B71" s="38"/>
      <c r="C71" s="60" t="s">
        <v>195</v>
      </c>
      <c r="D71" s="40">
        <v>370000</v>
      </c>
      <c r="E71" s="40">
        <v>580000</v>
      </c>
      <c r="F71" s="40">
        <v>3915000</v>
      </c>
      <c r="G71" s="40">
        <v>241000</v>
      </c>
    </row>
    <row r="72" spans="2:7" x14ac:dyDescent="0.35">
      <c r="B72" s="38"/>
      <c r="C72" s="60" t="s">
        <v>196</v>
      </c>
      <c r="D72" s="40">
        <v>370000</v>
      </c>
      <c r="E72" s="40">
        <v>580000</v>
      </c>
      <c r="F72" s="40">
        <v>3915000</v>
      </c>
      <c r="G72" s="40">
        <v>225000</v>
      </c>
    </row>
    <row r="73" spans="2:7" x14ac:dyDescent="0.35">
      <c r="B73" s="38"/>
      <c r="C73" s="60" t="s">
        <v>197</v>
      </c>
      <c r="D73" s="40">
        <v>370000</v>
      </c>
      <c r="E73" s="40">
        <v>580000</v>
      </c>
      <c r="F73" s="40">
        <v>3915000</v>
      </c>
      <c r="G73" s="40">
        <v>190000</v>
      </c>
    </row>
    <row r="74" spans="2:7" x14ac:dyDescent="0.35">
      <c r="B74" s="38"/>
      <c r="C74" s="60" t="s">
        <v>198</v>
      </c>
      <c r="D74" s="40">
        <v>370000</v>
      </c>
      <c r="E74" s="40">
        <v>580000</v>
      </c>
      <c r="F74" s="40">
        <v>3915000</v>
      </c>
      <c r="G74" s="40">
        <v>250000</v>
      </c>
    </row>
    <row r="75" spans="2:7" x14ac:dyDescent="0.35">
      <c r="B75" s="38"/>
      <c r="C75" s="60" t="s">
        <v>199</v>
      </c>
      <c r="D75" s="40">
        <v>370000</v>
      </c>
      <c r="E75" s="40">
        <v>580000</v>
      </c>
      <c r="F75" s="40">
        <v>3915000</v>
      </c>
      <c r="G75" s="40">
        <v>308000</v>
      </c>
    </row>
    <row r="76" spans="2:7" x14ac:dyDescent="0.35">
      <c r="B76" s="57">
        <v>6</v>
      </c>
      <c r="C76" s="58" t="s">
        <v>65</v>
      </c>
      <c r="D76" s="59">
        <v>380000</v>
      </c>
      <c r="E76" s="59">
        <v>701000</v>
      </c>
      <c r="F76" s="59">
        <v>4364000</v>
      </c>
      <c r="G76" s="59">
        <v>190000</v>
      </c>
    </row>
    <row r="77" spans="2:7" x14ac:dyDescent="0.35">
      <c r="B77" s="38"/>
      <c r="C77" s="60" t="s">
        <v>200</v>
      </c>
      <c r="D77" s="40">
        <v>380000</v>
      </c>
      <c r="E77" s="40">
        <v>701000</v>
      </c>
      <c r="F77" s="40">
        <v>4364000</v>
      </c>
      <c r="G77" s="40">
        <v>225000</v>
      </c>
    </row>
    <row r="78" spans="2:7" x14ac:dyDescent="0.35">
      <c r="B78" s="38"/>
      <c r="C78" s="60" t="s">
        <v>201</v>
      </c>
      <c r="D78" s="40">
        <v>380000</v>
      </c>
      <c r="E78" s="40">
        <v>701000</v>
      </c>
      <c r="F78" s="40">
        <v>4364000</v>
      </c>
      <c r="G78" s="40">
        <v>250000</v>
      </c>
    </row>
    <row r="79" spans="2:7" x14ac:dyDescent="0.35">
      <c r="B79" s="38"/>
      <c r="C79" s="60" t="s">
        <v>202</v>
      </c>
      <c r="D79" s="40">
        <v>380000</v>
      </c>
      <c r="E79" s="40">
        <v>701000</v>
      </c>
      <c r="F79" s="40">
        <v>4364000</v>
      </c>
      <c r="G79" s="40">
        <v>225000</v>
      </c>
    </row>
    <row r="80" spans="2:7" x14ac:dyDescent="0.35">
      <c r="B80" s="38"/>
      <c r="C80" s="60" t="s">
        <v>203</v>
      </c>
      <c r="D80" s="40">
        <v>380000</v>
      </c>
      <c r="E80" s="40">
        <v>701000</v>
      </c>
      <c r="F80" s="40">
        <v>4364000</v>
      </c>
      <c r="G80" s="40">
        <v>205000</v>
      </c>
    </row>
    <row r="81" spans="2:7" x14ac:dyDescent="0.35">
      <c r="B81" s="38"/>
      <c r="C81" s="60" t="s">
        <v>204</v>
      </c>
      <c r="D81" s="40">
        <v>380000</v>
      </c>
      <c r="E81" s="40">
        <v>701000</v>
      </c>
      <c r="F81" s="40">
        <v>4364000</v>
      </c>
      <c r="G81" s="40">
        <v>250000</v>
      </c>
    </row>
    <row r="82" spans="2:7" x14ac:dyDescent="0.35">
      <c r="B82" s="38"/>
      <c r="C82" s="60" t="s">
        <v>205</v>
      </c>
      <c r="D82" s="40">
        <v>380000</v>
      </c>
      <c r="E82" s="40">
        <v>701000</v>
      </c>
      <c r="F82" s="40">
        <v>4364000</v>
      </c>
      <c r="G82" s="40">
        <v>250000</v>
      </c>
    </row>
    <row r="83" spans="2:7" x14ac:dyDescent="0.35">
      <c r="B83" s="38"/>
      <c r="C83" s="60" t="s">
        <v>206</v>
      </c>
      <c r="D83" s="40">
        <v>380000</v>
      </c>
      <c r="E83" s="40">
        <v>701000</v>
      </c>
      <c r="F83" s="40">
        <v>4364000</v>
      </c>
      <c r="G83" s="40">
        <v>205000</v>
      </c>
    </row>
    <row r="84" spans="2:7" x14ac:dyDescent="0.35">
      <c r="B84" s="38"/>
      <c r="C84" s="60" t="s">
        <v>207</v>
      </c>
      <c r="D84" s="40">
        <v>380000</v>
      </c>
      <c r="E84" s="40">
        <v>701000</v>
      </c>
      <c r="F84" s="40">
        <v>4364000</v>
      </c>
      <c r="G84" s="40">
        <v>225000</v>
      </c>
    </row>
    <row r="85" spans="2:7" x14ac:dyDescent="0.35">
      <c r="B85" s="38"/>
      <c r="C85" s="60" t="s">
        <v>208</v>
      </c>
      <c r="D85" s="40">
        <v>380000</v>
      </c>
      <c r="E85" s="40">
        <v>701000</v>
      </c>
      <c r="F85" s="40">
        <v>4364000</v>
      </c>
      <c r="G85" s="40">
        <v>210000</v>
      </c>
    </row>
    <row r="86" spans="2:7" x14ac:dyDescent="0.35">
      <c r="B86" s="38"/>
      <c r="C86" s="60" t="s">
        <v>209</v>
      </c>
      <c r="D86" s="40">
        <v>380000</v>
      </c>
      <c r="E86" s="40">
        <v>701000</v>
      </c>
      <c r="F86" s="40">
        <v>4364000</v>
      </c>
      <c r="G86" s="40">
        <v>250000</v>
      </c>
    </row>
    <row r="87" spans="2:7" x14ac:dyDescent="0.35">
      <c r="B87" s="38"/>
      <c r="C87" s="60" t="s">
        <v>210</v>
      </c>
      <c r="D87" s="40">
        <v>380000</v>
      </c>
      <c r="E87" s="40">
        <v>701000</v>
      </c>
      <c r="F87" s="40">
        <v>4364000</v>
      </c>
      <c r="G87" s="40">
        <v>220000</v>
      </c>
    </row>
    <row r="88" spans="2:7" x14ac:dyDescent="0.35">
      <c r="B88" s="38"/>
      <c r="C88" s="60" t="s">
        <v>211</v>
      </c>
      <c r="D88" s="40">
        <v>380000</v>
      </c>
      <c r="E88" s="40">
        <v>701000</v>
      </c>
      <c r="F88" s="40">
        <v>4364000</v>
      </c>
      <c r="G88" s="40">
        <v>215000</v>
      </c>
    </row>
    <row r="89" spans="2:7" x14ac:dyDescent="0.35">
      <c r="B89" s="38"/>
      <c r="C89" s="60" t="s">
        <v>212</v>
      </c>
      <c r="D89" s="40">
        <v>380000</v>
      </c>
      <c r="E89" s="40">
        <v>701000</v>
      </c>
      <c r="F89" s="40">
        <v>4364000</v>
      </c>
      <c r="G89" s="40">
        <v>210000</v>
      </c>
    </row>
    <row r="90" spans="2:7" x14ac:dyDescent="0.35">
      <c r="B90" s="38"/>
      <c r="C90" s="60" t="s">
        <v>213</v>
      </c>
      <c r="D90" s="40">
        <v>380000</v>
      </c>
      <c r="E90" s="40">
        <v>701000</v>
      </c>
      <c r="F90" s="40">
        <v>4364000</v>
      </c>
      <c r="G90" s="40">
        <v>200000</v>
      </c>
    </row>
    <row r="91" spans="2:7" x14ac:dyDescent="0.35">
      <c r="B91" s="38"/>
      <c r="C91" s="60" t="s">
        <v>214</v>
      </c>
      <c r="D91" s="40">
        <v>380000</v>
      </c>
      <c r="E91" s="40">
        <v>701000</v>
      </c>
      <c r="F91" s="40">
        <v>4364000</v>
      </c>
      <c r="G91" s="40">
        <v>225000</v>
      </c>
    </row>
    <row r="92" spans="2:7" x14ac:dyDescent="0.35">
      <c r="B92" s="38"/>
      <c r="C92" s="60" t="s">
        <v>215</v>
      </c>
      <c r="D92" s="40">
        <v>380000</v>
      </c>
      <c r="E92" s="40">
        <v>701000</v>
      </c>
      <c r="F92" s="40">
        <v>4364000</v>
      </c>
      <c r="G92" s="40">
        <v>215000</v>
      </c>
    </row>
    <row r="93" spans="2:7" x14ac:dyDescent="0.35">
      <c r="B93" s="38"/>
      <c r="C93" s="60" t="s">
        <v>216</v>
      </c>
      <c r="D93" s="40">
        <v>380000</v>
      </c>
      <c r="E93" s="40">
        <v>701000</v>
      </c>
      <c r="F93" s="40">
        <v>4364000</v>
      </c>
      <c r="G93" s="40">
        <v>210000</v>
      </c>
    </row>
    <row r="94" spans="2:7" x14ac:dyDescent="0.35">
      <c r="B94" s="57">
        <v>7</v>
      </c>
      <c r="C94" s="58" t="s">
        <v>439</v>
      </c>
      <c r="D94" s="59">
        <v>380000</v>
      </c>
      <c r="E94" s="59">
        <v>861000</v>
      </c>
      <c r="F94" s="59">
        <v>3744000</v>
      </c>
      <c r="G94" s="59">
        <v>179000</v>
      </c>
    </row>
    <row r="95" spans="2:7" x14ac:dyDescent="0.35">
      <c r="B95" s="38"/>
      <c r="C95" s="60" t="s">
        <v>217</v>
      </c>
      <c r="D95" s="40">
        <v>380000</v>
      </c>
      <c r="E95" s="40">
        <v>861000</v>
      </c>
      <c r="F95" s="40">
        <v>3744000</v>
      </c>
      <c r="G95" s="40">
        <v>203000</v>
      </c>
    </row>
    <row r="96" spans="2:7" x14ac:dyDescent="0.35">
      <c r="B96" s="38"/>
      <c r="C96" s="60" t="s">
        <v>218</v>
      </c>
      <c r="D96" s="40">
        <v>380000</v>
      </c>
      <c r="E96" s="40">
        <v>861000</v>
      </c>
      <c r="F96" s="40">
        <v>3744000</v>
      </c>
      <c r="G96" s="40">
        <v>315000</v>
      </c>
    </row>
    <row r="97" spans="2:7" x14ac:dyDescent="0.35">
      <c r="B97" s="38"/>
      <c r="C97" s="60" t="s">
        <v>219</v>
      </c>
      <c r="D97" s="40">
        <v>380000</v>
      </c>
      <c r="E97" s="40">
        <v>861000</v>
      </c>
      <c r="F97" s="40">
        <v>3744000</v>
      </c>
      <c r="G97" s="40">
        <v>250000</v>
      </c>
    </row>
    <row r="98" spans="2:7" x14ac:dyDescent="0.35">
      <c r="B98" s="38"/>
      <c r="C98" s="60" t="s">
        <v>220</v>
      </c>
      <c r="D98" s="40">
        <v>380000</v>
      </c>
      <c r="E98" s="40">
        <v>861000</v>
      </c>
      <c r="F98" s="40">
        <v>3744000</v>
      </c>
      <c r="G98" s="40">
        <v>235000</v>
      </c>
    </row>
    <row r="99" spans="2:7" x14ac:dyDescent="0.35">
      <c r="B99" s="38"/>
      <c r="C99" s="60" t="s">
        <v>221</v>
      </c>
      <c r="D99" s="40">
        <v>380000</v>
      </c>
      <c r="E99" s="40">
        <v>861000</v>
      </c>
      <c r="F99" s="40">
        <v>3744000</v>
      </c>
      <c r="G99" s="40">
        <v>235000</v>
      </c>
    </row>
    <row r="100" spans="2:7" x14ac:dyDescent="0.35">
      <c r="B100" s="38"/>
      <c r="C100" s="60" t="s">
        <v>222</v>
      </c>
      <c r="D100" s="40">
        <v>380000</v>
      </c>
      <c r="E100" s="40">
        <v>861000</v>
      </c>
      <c r="F100" s="40">
        <v>3744000</v>
      </c>
      <c r="G100" s="40">
        <v>320000</v>
      </c>
    </row>
    <row r="101" spans="2:7" x14ac:dyDescent="0.35">
      <c r="B101" s="38"/>
      <c r="C101" s="60" t="s">
        <v>223</v>
      </c>
      <c r="D101" s="40">
        <v>380000</v>
      </c>
      <c r="E101" s="40">
        <v>861000</v>
      </c>
      <c r="F101" s="40">
        <v>3744000</v>
      </c>
      <c r="G101" s="40">
        <v>325000</v>
      </c>
    </row>
    <row r="102" spans="2:7" x14ac:dyDescent="0.35">
      <c r="B102" s="38"/>
      <c r="C102" s="60" t="s">
        <v>224</v>
      </c>
      <c r="D102" s="40">
        <v>380000</v>
      </c>
      <c r="E102" s="40">
        <v>861000</v>
      </c>
      <c r="F102" s="40">
        <v>3744000</v>
      </c>
      <c r="G102" s="40">
        <v>205000</v>
      </c>
    </row>
    <row r="103" spans="2:7" x14ac:dyDescent="0.35">
      <c r="B103" s="38"/>
      <c r="C103" s="60" t="s">
        <v>225</v>
      </c>
      <c r="D103" s="40">
        <v>380000</v>
      </c>
      <c r="E103" s="40">
        <v>861000</v>
      </c>
      <c r="F103" s="40">
        <v>3744000</v>
      </c>
      <c r="G103" s="40">
        <v>205000</v>
      </c>
    </row>
    <row r="104" spans="2:7" x14ac:dyDescent="0.35">
      <c r="B104" s="38"/>
      <c r="C104" s="60" t="s">
        <v>226</v>
      </c>
      <c r="D104" s="40">
        <v>380000</v>
      </c>
      <c r="E104" s="40">
        <v>861000</v>
      </c>
      <c r="F104" s="40">
        <v>3744000</v>
      </c>
      <c r="G104" s="40">
        <v>248000</v>
      </c>
    </row>
    <row r="105" spans="2:7" x14ac:dyDescent="0.35">
      <c r="B105" s="38"/>
      <c r="C105" s="60" t="s">
        <v>227</v>
      </c>
      <c r="D105" s="40">
        <v>380000</v>
      </c>
      <c r="E105" s="40">
        <v>861000</v>
      </c>
      <c r="F105" s="40">
        <v>3744000</v>
      </c>
      <c r="G105" s="40">
        <v>250000</v>
      </c>
    </row>
    <row r="106" spans="2:7" x14ac:dyDescent="0.35">
      <c r="B106" s="38"/>
      <c r="C106" s="60" t="s">
        <v>228</v>
      </c>
      <c r="D106" s="40">
        <v>380000</v>
      </c>
      <c r="E106" s="40">
        <v>861000</v>
      </c>
      <c r="F106" s="40">
        <v>3744000</v>
      </c>
      <c r="G106" s="40">
        <v>245000</v>
      </c>
    </row>
    <row r="107" spans="2:7" x14ac:dyDescent="0.35">
      <c r="B107" s="38"/>
      <c r="C107" s="60" t="s">
        <v>229</v>
      </c>
      <c r="D107" s="40">
        <v>380000</v>
      </c>
      <c r="E107" s="40">
        <v>861000</v>
      </c>
      <c r="F107" s="40">
        <v>3744000</v>
      </c>
      <c r="G107" s="40">
        <v>265000</v>
      </c>
    </row>
    <row r="108" spans="2:7" x14ac:dyDescent="0.35">
      <c r="B108" s="38"/>
      <c r="C108" s="60" t="s">
        <v>230</v>
      </c>
      <c r="D108" s="40">
        <v>380000</v>
      </c>
      <c r="E108" s="40">
        <v>861000</v>
      </c>
      <c r="F108" s="40">
        <v>3744000</v>
      </c>
      <c r="G108" s="40">
        <v>290000</v>
      </c>
    </row>
    <row r="109" spans="2:7" x14ac:dyDescent="0.35">
      <c r="B109" s="38"/>
      <c r="C109" s="60" t="s">
        <v>231</v>
      </c>
      <c r="D109" s="40">
        <v>380000</v>
      </c>
      <c r="E109" s="40">
        <v>861000</v>
      </c>
      <c r="F109" s="40">
        <v>3744000</v>
      </c>
      <c r="G109" s="40">
        <v>280000</v>
      </c>
    </row>
    <row r="110" spans="2:7" x14ac:dyDescent="0.35">
      <c r="B110" s="38"/>
      <c r="C110" s="62" t="s">
        <v>232</v>
      </c>
      <c r="D110" s="40">
        <v>380000</v>
      </c>
      <c r="E110" s="40">
        <v>861000</v>
      </c>
      <c r="F110" s="40">
        <v>3744000</v>
      </c>
      <c r="G110" s="40">
        <v>205000</v>
      </c>
    </row>
    <row r="111" spans="2:7" x14ac:dyDescent="0.35">
      <c r="B111" s="57">
        <v>8</v>
      </c>
      <c r="C111" s="58" t="s">
        <v>440</v>
      </c>
      <c r="D111" s="59">
        <v>380000</v>
      </c>
      <c r="E111" s="59">
        <v>580000</v>
      </c>
      <c r="F111" s="59">
        <v>3123000</v>
      </c>
      <c r="G111" s="59">
        <v>168000</v>
      </c>
    </row>
    <row r="112" spans="2:7" x14ac:dyDescent="0.35">
      <c r="B112" s="38"/>
      <c r="C112" s="62" t="s">
        <v>233</v>
      </c>
      <c r="D112" s="40">
        <v>380000</v>
      </c>
      <c r="E112" s="40">
        <v>580000</v>
      </c>
      <c r="F112" s="40">
        <v>3123000</v>
      </c>
      <c r="G112" s="40">
        <v>270000</v>
      </c>
    </row>
    <row r="113" spans="2:7" x14ac:dyDescent="0.35">
      <c r="B113" s="38"/>
      <c r="C113" s="62" t="s">
        <v>234</v>
      </c>
      <c r="D113" s="40">
        <v>380000</v>
      </c>
      <c r="E113" s="40">
        <v>580000</v>
      </c>
      <c r="F113" s="40">
        <v>3123000</v>
      </c>
      <c r="G113" s="40">
        <v>234000</v>
      </c>
    </row>
    <row r="114" spans="2:7" x14ac:dyDescent="0.35">
      <c r="B114" s="38"/>
      <c r="C114" s="62" t="s">
        <v>235</v>
      </c>
      <c r="D114" s="40">
        <v>380000</v>
      </c>
      <c r="E114" s="40">
        <v>580000</v>
      </c>
      <c r="F114" s="40">
        <v>3123000</v>
      </c>
      <c r="G114" s="40">
        <v>246000</v>
      </c>
    </row>
    <row r="115" spans="2:7" x14ac:dyDescent="0.35">
      <c r="B115" s="38"/>
      <c r="C115" s="62" t="s">
        <v>236</v>
      </c>
      <c r="D115" s="40">
        <v>380000</v>
      </c>
      <c r="E115" s="40">
        <v>580000</v>
      </c>
      <c r="F115" s="40">
        <v>3123000</v>
      </c>
      <c r="G115" s="40">
        <v>246000</v>
      </c>
    </row>
    <row r="116" spans="2:7" x14ac:dyDescent="0.35">
      <c r="B116" s="38"/>
      <c r="C116" s="62" t="s">
        <v>237</v>
      </c>
      <c r="D116" s="40">
        <v>380000</v>
      </c>
      <c r="E116" s="40">
        <v>580000</v>
      </c>
      <c r="F116" s="40">
        <v>3123000</v>
      </c>
      <c r="G116" s="40">
        <v>252000</v>
      </c>
    </row>
    <row r="117" spans="2:7" x14ac:dyDescent="0.35">
      <c r="B117" s="38"/>
      <c r="C117" s="62" t="s">
        <v>238</v>
      </c>
      <c r="D117" s="40">
        <v>380000</v>
      </c>
      <c r="E117" s="40">
        <v>580000</v>
      </c>
      <c r="F117" s="40">
        <v>3123000</v>
      </c>
      <c r="G117" s="40">
        <v>276000</v>
      </c>
    </row>
    <row r="118" spans="2:7" x14ac:dyDescent="0.35">
      <c r="B118" s="38"/>
      <c r="C118" s="62" t="s">
        <v>239</v>
      </c>
      <c r="D118" s="40">
        <v>380000</v>
      </c>
      <c r="E118" s="40">
        <v>580000</v>
      </c>
      <c r="F118" s="40">
        <v>3123000</v>
      </c>
      <c r="G118" s="40">
        <v>216000</v>
      </c>
    </row>
    <row r="119" spans="2:7" x14ac:dyDescent="0.35">
      <c r="B119" s="38"/>
      <c r="C119" s="62" t="s">
        <v>240</v>
      </c>
      <c r="D119" s="40">
        <v>380000</v>
      </c>
      <c r="E119" s="40">
        <v>580000</v>
      </c>
      <c r="F119" s="40">
        <v>3123000</v>
      </c>
      <c r="G119" s="40">
        <v>200000</v>
      </c>
    </row>
    <row r="120" spans="2:7" x14ac:dyDescent="0.35">
      <c r="B120" s="38"/>
      <c r="C120" s="62" t="s">
        <v>241</v>
      </c>
      <c r="D120" s="40">
        <v>380000</v>
      </c>
      <c r="E120" s="40">
        <v>580000</v>
      </c>
      <c r="F120" s="40">
        <v>3123000</v>
      </c>
      <c r="G120" s="40">
        <v>222000</v>
      </c>
    </row>
    <row r="121" spans="2:7" x14ac:dyDescent="0.35">
      <c r="B121" s="38"/>
      <c r="C121" s="62" t="s">
        <v>242</v>
      </c>
      <c r="D121" s="40">
        <v>380000</v>
      </c>
      <c r="E121" s="40">
        <v>580000</v>
      </c>
      <c r="F121" s="40">
        <v>3123000</v>
      </c>
      <c r="G121" s="40">
        <v>240000</v>
      </c>
    </row>
    <row r="122" spans="2:7" x14ac:dyDescent="0.35">
      <c r="B122" s="38"/>
      <c r="C122" s="62" t="s">
        <v>243</v>
      </c>
      <c r="D122" s="40">
        <v>380000</v>
      </c>
      <c r="E122" s="40">
        <v>580000</v>
      </c>
      <c r="F122" s="40">
        <v>3123000</v>
      </c>
      <c r="G122" s="40">
        <v>252000</v>
      </c>
    </row>
    <row r="123" spans="2:7" x14ac:dyDescent="0.35">
      <c r="B123" s="38"/>
      <c r="C123" s="62" t="s">
        <v>244</v>
      </c>
      <c r="D123" s="40">
        <v>380000</v>
      </c>
      <c r="E123" s="40">
        <v>580000</v>
      </c>
      <c r="F123" s="40">
        <v>3123000</v>
      </c>
      <c r="G123" s="40">
        <v>267000</v>
      </c>
    </row>
    <row r="124" spans="2:7" x14ac:dyDescent="0.35">
      <c r="B124" s="38"/>
      <c r="C124" s="62" t="s">
        <v>245</v>
      </c>
      <c r="D124" s="40">
        <v>380000</v>
      </c>
      <c r="E124" s="40">
        <v>580000</v>
      </c>
      <c r="F124" s="40">
        <v>3123000</v>
      </c>
      <c r="G124" s="40">
        <v>270000</v>
      </c>
    </row>
    <row r="125" spans="2:7" x14ac:dyDescent="0.35">
      <c r="B125" s="38"/>
      <c r="C125" s="62" t="s">
        <v>246</v>
      </c>
      <c r="D125" s="40">
        <v>380000</v>
      </c>
      <c r="E125" s="40">
        <v>580000</v>
      </c>
      <c r="F125" s="40">
        <v>3123000</v>
      </c>
      <c r="G125" s="40">
        <v>234000</v>
      </c>
    </row>
    <row r="126" spans="2:7" x14ac:dyDescent="0.35">
      <c r="B126" s="57">
        <v>9</v>
      </c>
      <c r="C126" s="58" t="s">
        <v>441</v>
      </c>
      <c r="D126" s="59">
        <v>380000</v>
      </c>
      <c r="E126" s="59">
        <v>692000</v>
      </c>
      <c r="F126" s="59">
        <f>1893000+3744000</f>
        <v>5637000</v>
      </c>
      <c r="G126" s="59">
        <v>109000</v>
      </c>
    </row>
    <row r="127" spans="2:7" x14ac:dyDescent="0.35">
      <c r="B127" s="38"/>
      <c r="C127" s="62" t="s">
        <v>247</v>
      </c>
      <c r="D127" s="40">
        <v>380000</v>
      </c>
      <c r="E127" s="40">
        <v>692000</v>
      </c>
      <c r="F127" s="40">
        <f>1893000+3744000</f>
        <v>5637000</v>
      </c>
      <c r="G127" s="40">
        <v>344000</v>
      </c>
    </row>
    <row r="128" spans="2:7" x14ac:dyDescent="0.35">
      <c r="B128" s="38"/>
      <c r="C128" s="62" t="s">
        <v>248</v>
      </c>
      <c r="D128" s="40">
        <v>380000</v>
      </c>
      <c r="E128" s="40">
        <v>692000</v>
      </c>
      <c r="F128" s="40">
        <f t="shared" ref="F128:F135" si="0">1893000+3744000</f>
        <v>5637000</v>
      </c>
      <c r="G128" s="40">
        <v>232000</v>
      </c>
    </row>
    <row r="129" spans="2:7" x14ac:dyDescent="0.35">
      <c r="B129" s="38"/>
      <c r="C129" s="62" t="s">
        <v>249</v>
      </c>
      <c r="D129" s="40">
        <v>380000</v>
      </c>
      <c r="E129" s="40">
        <v>692000</v>
      </c>
      <c r="F129" s="40">
        <f t="shared" si="0"/>
        <v>5637000</v>
      </c>
      <c r="G129" s="40">
        <v>313000</v>
      </c>
    </row>
    <row r="130" spans="2:7" x14ac:dyDescent="0.35">
      <c r="B130" s="38"/>
      <c r="C130" s="62" t="s">
        <v>250</v>
      </c>
      <c r="D130" s="40">
        <v>380000</v>
      </c>
      <c r="E130" s="40">
        <v>692000</v>
      </c>
      <c r="F130" s="40">
        <f t="shared" si="0"/>
        <v>5637000</v>
      </c>
      <c r="G130" s="40">
        <v>385000</v>
      </c>
    </row>
    <row r="131" spans="2:7" x14ac:dyDescent="0.35">
      <c r="B131" s="38"/>
      <c r="C131" s="62" t="s">
        <v>251</v>
      </c>
      <c r="D131" s="40">
        <v>380000</v>
      </c>
      <c r="E131" s="40">
        <v>692000</v>
      </c>
      <c r="F131" s="40">
        <f t="shared" si="0"/>
        <v>5637000</v>
      </c>
      <c r="G131" s="40">
        <v>298000</v>
      </c>
    </row>
    <row r="132" spans="2:7" x14ac:dyDescent="0.35">
      <c r="B132" s="38"/>
      <c r="C132" s="62" t="s">
        <v>252</v>
      </c>
      <c r="D132" s="40">
        <v>380000</v>
      </c>
      <c r="E132" s="40">
        <v>692000</v>
      </c>
      <c r="F132" s="40">
        <f t="shared" si="0"/>
        <v>5637000</v>
      </c>
      <c r="G132" s="40">
        <v>375000</v>
      </c>
    </row>
    <row r="133" spans="2:7" x14ac:dyDescent="0.35">
      <c r="B133" s="38"/>
      <c r="C133" s="62" t="s">
        <v>253</v>
      </c>
      <c r="D133" s="40">
        <v>380000</v>
      </c>
      <c r="E133" s="40">
        <v>692000</v>
      </c>
      <c r="F133" s="40">
        <f t="shared" si="0"/>
        <v>5637000</v>
      </c>
      <c r="G133" s="40">
        <v>423000</v>
      </c>
    </row>
    <row r="134" spans="2:7" x14ac:dyDescent="0.35">
      <c r="B134" s="38"/>
      <c r="C134" s="62" t="s">
        <v>254</v>
      </c>
      <c r="D134" s="40">
        <v>380000</v>
      </c>
      <c r="E134" s="40">
        <v>692000</v>
      </c>
      <c r="F134" s="40">
        <f t="shared" si="0"/>
        <v>5637000</v>
      </c>
      <c r="G134" s="40">
        <v>313000</v>
      </c>
    </row>
    <row r="135" spans="2:7" x14ac:dyDescent="0.35">
      <c r="B135" s="38"/>
      <c r="C135" s="62" t="s">
        <v>255</v>
      </c>
      <c r="D135" s="40">
        <v>380000</v>
      </c>
      <c r="E135" s="40">
        <v>692000</v>
      </c>
      <c r="F135" s="40">
        <f t="shared" si="0"/>
        <v>5637000</v>
      </c>
      <c r="G135" s="40">
        <v>282000</v>
      </c>
    </row>
    <row r="136" spans="2:7" x14ac:dyDescent="0.35">
      <c r="B136" s="57">
        <v>10</v>
      </c>
      <c r="C136" s="58" t="s">
        <v>442</v>
      </c>
      <c r="D136" s="59">
        <v>410000</v>
      </c>
      <c r="E136" s="59">
        <v>649000</v>
      </c>
      <c r="F136" s="59">
        <v>3626000</v>
      </c>
      <c r="G136" s="59">
        <v>97000</v>
      </c>
    </row>
    <row r="137" spans="2:7" x14ac:dyDescent="0.35">
      <c r="B137" s="38"/>
      <c r="C137" s="62" t="s">
        <v>256</v>
      </c>
      <c r="D137" s="40">
        <v>410000</v>
      </c>
      <c r="E137" s="40">
        <v>649000</v>
      </c>
      <c r="F137" s="40">
        <v>3626000</v>
      </c>
      <c r="G137" s="40">
        <v>250000</v>
      </c>
    </row>
    <row r="138" spans="2:7" x14ac:dyDescent="0.35">
      <c r="B138" s="38"/>
      <c r="C138" s="62" t="s">
        <v>257</v>
      </c>
      <c r="D138" s="40">
        <v>410000</v>
      </c>
      <c r="E138" s="40">
        <v>649000</v>
      </c>
      <c r="F138" s="40">
        <v>3626000</v>
      </c>
      <c r="G138" s="40">
        <v>275000</v>
      </c>
    </row>
    <row r="139" spans="2:7" x14ac:dyDescent="0.35">
      <c r="B139" s="38"/>
      <c r="C139" s="62" t="s">
        <v>258</v>
      </c>
      <c r="D139" s="40">
        <v>410000</v>
      </c>
      <c r="E139" s="40">
        <v>649000</v>
      </c>
      <c r="F139" s="40">
        <v>3626000</v>
      </c>
      <c r="G139" s="40">
        <v>275000</v>
      </c>
    </row>
    <row r="140" spans="2:7" x14ac:dyDescent="0.35">
      <c r="B140" s="38"/>
      <c r="C140" s="62" t="s">
        <v>259</v>
      </c>
      <c r="D140" s="40">
        <v>410000</v>
      </c>
      <c r="E140" s="40">
        <v>649000</v>
      </c>
      <c r="F140" s="40">
        <v>3626000</v>
      </c>
      <c r="G140" s="40">
        <v>250000</v>
      </c>
    </row>
    <row r="141" spans="2:7" x14ac:dyDescent="0.35">
      <c r="B141" s="57">
        <v>11</v>
      </c>
      <c r="C141" s="58" t="s">
        <v>79</v>
      </c>
      <c r="D141" s="59">
        <v>370000</v>
      </c>
      <c r="E141" s="59">
        <v>724000</v>
      </c>
      <c r="F141" s="59">
        <v>2674000</v>
      </c>
      <c r="G141" s="59">
        <v>536000</v>
      </c>
    </row>
    <row r="142" spans="2:7" x14ac:dyDescent="0.35">
      <c r="B142" s="38"/>
      <c r="C142" s="62" t="s">
        <v>260</v>
      </c>
      <c r="D142" s="40">
        <v>370000</v>
      </c>
      <c r="E142" s="40">
        <v>724000</v>
      </c>
      <c r="F142" s="40">
        <v>2674000</v>
      </c>
      <c r="G142" s="40">
        <v>208000</v>
      </c>
    </row>
    <row r="143" spans="2:7" x14ac:dyDescent="0.35">
      <c r="B143" s="38"/>
      <c r="C143" s="62" t="s">
        <v>261</v>
      </c>
      <c r="D143" s="40">
        <v>370000</v>
      </c>
      <c r="E143" s="40">
        <v>724000</v>
      </c>
      <c r="F143" s="40">
        <v>2674000</v>
      </c>
      <c r="G143" s="40">
        <v>138000</v>
      </c>
    </row>
    <row r="144" spans="2:7" x14ac:dyDescent="0.35">
      <c r="B144" s="38"/>
      <c r="C144" s="62" t="s">
        <v>262</v>
      </c>
      <c r="D144" s="40">
        <v>370000</v>
      </c>
      <c r="E144" s="40">
        <v>724000</v>
      </c>
      <c r="F144" s="40">
        <v>2674000</v>
      </c>
      <c r="G144" s="40">
        <v>160000</v>
      </c>
    </row>
    <row r="145" spans="2:7" x14ac:dyDescent="0.35">
      <c r="B145" s="38"/>
      <c r="C145" s="62" t="s">
        <v>263</v>
      </c>
      <c r="D145" s="40">
        <v>370000</v>
      </c>
      <c r="E145" s="40">
        <v>724000</v>
      </c>
      <c r="F145" s="40">
        <v>2674000</v>
      </c>
      <c r="G145" s="40">
        <v>254000</v>
      </c>
    </row>
    <row r="146" spans="2:7" x14ac:dyDescent="0.35">
      <c r="B146" s="38"/>
      <c r="C146" s="62" t="s">
        <v>264</v>
      </c>
      <c r="D146" s="40">
        <v>370000</v>
      </c>
      <c r="E146" s="40">
        <v>724000</v>
      </c>
      <c r="F146" s="40">
        <v>2674000</v>
      </c>
      <c r="G146" s="40">
        <v>160000</v>
      </c>
    </row>
    <row r="147" spans="2:7" x14ac:dyDescent="0.35">
      <c r="B147" s="38"/>
      <c r="C147" s="62" t="s">
        <v>265</v>
      </c>
      <c r="D147" s="40">
        <v>370000</v>
      </c>
      <c r="E147" s="40">
        <v>724000</v>
      </c>
      <c r="F147" s="40">
        <v>2674000</v>
      </c>
      <c r="G147" s="40">
        <v>313000</v>
      </c>
    </row>
    <row r="148" spans="2:7" x14ac:dyDescent="0.35">
      <c r="B148" s="38"/>
      <c r="C148" s="62" t="s">
        <v>78</v>
      </c>
      <c r="D148" s="40">
        <v>370000</v>
      </c>
      <c r="E148" s="40">
        <v>724000</v>
      </c>
      <c r="F148" s="40">
        <v>2674000</v>
      </c>
      <c r="G148" s="40">
        <v>347000</v>
      </c>
    </row>
    <row r="149" spans="2:7" x14ac:dyDescent="0.35">
      <c r="B149" s="57">
        <v>12</v>
      </c>
      <c r="C149" s="58" t="s">
        <v>53</v>
      </c>
      <c r="D149" s="59">
        <v>430000</v>
      </c>
      <c r="E149" s="59">
        <v>686000</v>
      </c>
      <c r="F149" s="59">
        <v>2856000</v>
      </c>
      <c r="G149" s="59">
        <v>200000</v>
      </c>
    </row>
    <row r="150" spans="2:7" x14ac:dyDescent="0.35">
      <c r="B150" s="38"/>
      <c r="C150" s="62" t="s">
        <v>266</v>
      </c>
      <c r="D150" s="40">
        <v>430000</v>
      </c>
      <c r="E150" s="40">
        <v>686000</v>
      </c>
      <c r="F150" s="40">
        <v>2856000</v>
      </c>
      <c r="G150" s="40">
        <v>183000</v>
      </c>
    </row>
    <row r="151" spans="2:7" x14ac:dyDescent="0.35">
      <c r="B151" s="38"/>
      <c r="C151" s="62" t="s">
        <v>267</v>
      </c>
      <c r="D151" s="40">
        <v>430000</v>
      </c>
      <c r="E151" s="40">
        <v>686000</v>
      </c>
      <c r="F151" s="40">
        <v>2856000</v>
      </c>
      <c r="G151" s="40">
        <v>275000</v>
      </c>
    </row>
    <row r="152" spans="2:7" x14ac:dyDescent="0.35">
      <c r="B152" s="38"/>
      <c r="C152" s="62" t="s">
        <v>268</v>
      </c>
      <c r="D152" s="40">
        <v>430000</v>
      </c>
      <c r="E152" s="40">
        <v>686000</v>
      </c>
      <c r="F152" s="40">
        <v>2856000</v>
      </c>
      <c r="G152" s="40">
        <v>265000</v>
      </c>
    </row>
    <row r="153" spans="2:7" x14ac:dyDescent="0.35">
      <c r="B153" s="38"/>
      <c r="C153" s="62" t="s">
        <v>269</v>
      </c>
      <c r="D153" s="40">
        <v>430000</v>
      </c>
      <c r="E153" s="40">
        <v>686000</v>
      </c>
      <c r="F153" s="40">
        <v>2856000</v>
      </c>
      <c r="G153" s="40">
        <v>185000</v>
      </c>
    </row>
    <row r="154" spans="2:7" x14ac:dyDescent="0.35">
      <c r="B154" s="38"/>
      <c r="C154" s="62" t="s">
        <v>270</v>
      </c>
      <c r="D154" s="40">
        <v>430000</v>
      </c>
      <c r="E154" s="40">
        <v>686000</v>
      </c>
      <c r="F154" s="40">
        <v>2856000</v>
      </c>
      <c r="G154" s="40">
        <v>245000</v>
      </c>
    </row>
    <row r="155" spans="2:7" x14ac:dyDescent="0.35">
      <c r="B155" s="38"/>
      <c r="C155" s="62" t="s">
        <v>271</v>
      </c>
      <c r="D155" s="40">
        <v>430000</v>
      </c>
      <c r="E155" s="40">
        <v>686000</v>
      </c>
      <c r="F155" s="40">
        <v>2856000</v>
      </c>
      <c r="G155" s="40">
        <v>215000</v>
      </c>
    </row>
    <row r="156" spans="2:7" x14ac:dyDescent="0.35">
      <c r="B156" s="38"/>
      <c r="C156" s="62" t="s">
        <v>272</v>
      </c>
      <c r="D156" s="40">
        <v>430000</v>
      </c>
      <c r="E156" s="40">
        <v>686000</v>
      </c>
      <c r="F156" s="40">
        <v>2856000</v>
      </c>
      <c r="G156" s="40">
        <v>280000</v>
      </c>
    </row>
    <row r="157" spans="2:7" x14ac:dyDescent="0.35">
      <c r="B157" s="38"/>
      <c r="C157" s="62" t="s">
        <v>273</v>
      </c>
      <c r="D157" s="40">
        <v>430000</v>
      </c>
      <c r="E157" s="40">
        <v>686000</v>
      </c>
      <c r="F157" s="40">
        <v>2856000</v>
      </c>
      <c r="G157" s="40">
        <v>243000</v>
      </c>
    </row>
    <row r="158" spans="2:7" x14ac:dyDescent="0.35">
      <c r="B158" s="38"/>
      <c r="C158" s="62" t="s">
        <v>274</v>
      </c>
      <c r="D158" s="40">
        <v>430000</v>
      </c>
      <c r="E158" s="40">
        <v>686000</v>
      </c>
      <c r="F158" s="40">
        <v>2856000</v>
      </c>
      <c r="G158" s="40">
        <v>275000</v>
      </c>
    </row>
    <row r="159" spans="2:7" x14ac:dyDescent="0.35">
      <c r="B159" s="38"/>
      <c r="C159" s="62" t="s">
        <v>275</v>
      </c>
      <c r="D159" s="40">
        <v>430000</v>
      </c>
      <c r="E159" s="40">
        <v>686000</v>
      </c>
      <c r="F159" s="40">
        <v>2856000</v>
      </c>
      <c r="G159" s="40">
        <v>248000</v>
      </c>
    </row>
    <row r="160" spans="2:7" x14ac:dyDescent="0.35">
      <c r="B160" s="38"/>
      <c r="C160" s="62" t="s">
        <v>276</v>
      </c>
      <c r="D160" s="40">
        <v>430000</v>
      </c>
      <c r="E160" s="40">
        <v>686000</v>
      </c>
      <c r="F160" s="40">
        <v>2856000</v>
      </c>
      <c r="G160" s="40">
        <v>275000</v>
      </c>
    </row>
    <row r="161" spans="2:7" x14ac:dyDescent="0.35">
      <c r="B161" s="38"/>
      <c r="C161" s="62" t="s">
        <v>277</v>
      </c>
      <c r="D161" s="40">
        <v>430000</v>
      </c>
      <c r="E161" s="40">
        <v>686000</v>
      </c>
      <c r="F161" s="40">
        <v>2856000</v>
      </c>
      <c r="G161" s="40">
        <v>235000</v>
      </c>
    </row>
    <row r="162" spans="2:7" x14ac:dyDescent="0.35">
      <c r="B162" s="38"/>
      <c r="C162" s="62" t="s">
        <v>278</v>
      </c>
      <c r="D162" s="40">
        <v>430000</v>
      </c>
      <c r="E162" s="40">
        <v>686000</v>
      </c>
      <c r="F162" s="40">
        <v>2856000</v>
      </c>
      <c r="G162" s="40">
        <v>283000</v>
      </c>
    </row>
    <row r="163" spans="2:7" x14ac:dyDescent="0.35">
      <c r="B163" s="38"/>
      <c r="C163" s="62" t="s">
        <v>279</v>
      </c>
      <c r="D163" s="40">
        <v>430000</v>
      </c>
      <c r="E163" s="40">
        <v>686000</v>
      </c>
      <c r="F163" s="40">
        <v>2856000</v>
      </c>
      <c r="G163" s="40">
        <v>218000</v>
      </c>
    </row>
    <row r="164" spans="2:7" x14ac:dyDescent="0.35">
      <c r="B164" s="38"/>
      <c r="C164" s="62" t="s">
        <v>280</v>
      </c>
      <c r="D164" s="40">
        <v>430000</v>
      </c>
      <c r="E164" s="40">
        <v>686000</v>
      </c>
      <c r="F164" s="40">
        <v>2856000</v>
      </c>
      <c r="G164" s="40">
        <v>208000</v>
      </c>
    </row>
    <row r="165" spans="2:7" x14ac:dyDescent="0.35">
      <c r="B165" s="38"/>
      <c r="C165" s="62" t="s">
        <v>281</v>
      </c>
      <c r="D165" s="40">
        <v>430000</v>
      </c>
      <c r="E165" s="40">
        <v>686000</v>
      </c>
      <c r="F165" s="40">
        <v>2856000</v>
      </c>
      <c r="G165" s="40">
        <v>245000</v>
      </c>
    </row>
    <row r="166" spans="2:7" x14ac:dyDescent="0.35">
      <c r="B166" s="38"/>
      <c r="C166" s="62" t="s">
        <v>282</v>
      </c>
      <c r="D166" s="40">
        <v>430000</v>
      </c>
      <c r="E166" s="40">
        <v>686000</v>
      </c>
      <c r="F166" s="40">
        <v>2856000</v>
      </c>
      <c r="G166" s="40">
        <v>230000</v>
      </c>
    </row>
    <row r="167" spans="2:7" x14ac:dyDescent="0.35">
      <c r="B167" s="38"/>
      <c r="C167" s="62" t="s">
        <v>283</v>
      </c>
      <c r="D167" s="40">
        <v>430000</v>
      </c>
      <c r="E167" s="40">
        <v>686000</v>
      </c>
      <c r="F167" s="40">
        <v>2856000</v>
      </c>
      <c r="G167" s="40">
        <v>245000</v>
      </c>
    </row>
    <row r="168" spans="2:7" x14ac:dyDescent="0.35">
      <c r="B168" s="38"/>
      <c r="C168" s="62" t="s">
        <v>284</v>
      </c>
      <c r="D168" s="40">
        <v>430000</v>
      </c>
      <c r="E168" s="40">
        <v>686000</v>
      </c>
      <c r="F168" s="40">
        <v>2856000</v>
      </c>
      <c r="G168" s="40">
        <v>283000</v>
      </c>
    </row>
    <row r="169" spans="2:7" x14ac:dyDescent="0.35">
      <c r="B169" s="38"/>
      <c r="C169" s="62" t="s">
        <v>285</v>
      </c>
      <c r="D169" s="40">
        <v>430000</v>
      </c>
      <c r="E169" s="40">
        <v>686000</v>
      </c>
      <c r="F169" s="40">
        <v>2856000</v>
      </c>
      <c r="G169" s="40">
        <v>265000</v>
      </c>
    </row>
    <row r="170" spans="2:7" x14ac:dyDescent="0.35">
      <c r="B170" s="38"/>
      <c r="C170" s="62" t="s">
        <v>286</v>
      </c>
      <c r="D170" s="40">
        <v>430000</v>
      </c>
      <c r="E170" s="40">
        <v>686000</v>
      </c>
      <c r="F170" s="40">
        <v>2856000</v>
      </c>
      <c r="G170" s="40">
        <v>285000</v>
      </c>
    </row>
    <row r="171" spans="2:7" x14ac:dyDescent="0.35">
      <c r="B171" s="38"/>
      <c r="C171" s="62" t="s">
        <v>287</v>
      </c>
      <c r="D171" s="40">
        <v>430000</v>
      </c>
      <c r="E171" s="40">
        <v>686000</v>
      </c>
      <c r="F171" s="40">
        <v>2856000</v>
      </c>
      <c r="G171" s="40">
        <v>168000</v>
      </c>
    </row>
    <row r="172" spans="2:7" x14ac:dyDescent="0.35">
      <c r="B172" s="38"/>
      <c r="C172" s="62" t="s">
        <v>288</v>
      </c>
      <c r="D172" s="40">
        <v>430000</v>
      </c>
      <c r="E172" s="40">
        <v>686000</v>
      </c>
      <c r="F172" s="40">
        <v>2856000</v>
      </c>
      <c r="G172" s="40">
        <v>270000</v>
      </c>
    </row>
    <row r="173" spans="2:7" x14ac:dyDescent="0.35">
      <c r="B173" s="38"/>
      <c r="C173" s="62" t="s">
        <v>289</v>
      </c>
      <c r="D173" s="40">
        <v>430000</v>
      </c>
      <c r="E173" s="40">
        <v>686000</v>
      </c>
      <c r="F173" s="40">
        <v>2856000</v>
      </c>
      <c r="G173" s="40">
        <v>275000</v>
      </c>
    </row>
    <row r="174" spans="2:7" x14ac:dyDescent="0.35">
      <c r="B174" s="38"/>
      <c r="C174" s="62" t="s">
        <v>290</v>
      </c>
      <c r="D174" s="40">
        <v>430000</v>
      </c>
      <c r="E174" s="40">
        <v>686000</v>
      </c>
      <c r="F174" s="40">
        <v>2856000</v>
      </c>
      <c r="G174" s="40">
        <v>226000</v>
      </c>
    </row>
    <row r="175" spans="2:7" x14ac:dyDescent="0.35">
      <c r="B175" s="38"/>
      <c r="C175" s="62" t="s">
        <v>291</v>
      </c>
      <c r="D175" s="40">
        <v>430000</v>
      </c>
      <c r="E175" s="40">
        <v>686000</v>
      </c>
      <c r="F175" s="40">
        <v>2856000</v>
      </c>
      <c r="G175" s="40">
        <v>245000</v>
      </c>
    </row>
    <row r="176" spans="2:7" x14ac:dyDescent="0.35">
      <c r="B176" s="57">
        <v>13</v>
      </c>
      <c r="C176" s="63" t="s">
        <v>431</v>
      </c>
      <c r="D176" s="64">
        <v>530000</v>
      </c>
      <c r="E176" s="64">
        <v>730000</v>
      </c>
      <c r="F176" s="64">
        <v>2674000</v>
      </c>
      <c r="G176" s="65">
        <v>256000</v>
      </c>
    </row>
    <row r="177" spans="2:7" x14ac:dyDescent="0.35">
      <c r="B177" s="57">
        <v>14</v>
      </c>
      <c r="C177" s="63" t="s">
        <v>42</v>
      </c>
      <c r="D177" s="64">
        <v>370000</v>
      </c>
      <c r="E177" s="64">
        <v>750000</v>
      </c>
      <c r="F177" s="64">
        <v>1500000</v>
      </c>
      <c r="G177" s="65">
        <v>108000</v>
      </c>
    </row>
    <row r="178" spans="2:7" x14ac:dyDescent="0.35">
      <c r="B178" s="38"/>
      <c r="C178" s="39" t="s">
        <v>453</v>
      </c>
      <c r="D178" s="40">
        <v>370000</v>
      </c>
      <c r="E178" s="40">
        <v>750000</v>
      </c>
      <c r="F178" s="40">
        <v>1500000</v>
      </c>
      <c r="G178" s="40">
        <v>108000</v>
      </c>
    </row>
    <row r="179" spans="2:7" x14ac:dyDescent="0.35">
      <c r="B179" s="38"/>
      <c r="C179" s="39" t="s">
        <v>292</v>
      </c>
      <c r="D179" s="41">
        <v>370000</v>
      </c>
      <c r="E179" s="40">
        <v>750000</v>
      </c>
      <c r="F179" s="41">
        <v>1500000</v>
      </c>
      <c r="G179" s="40">
        <v>260000</v>
      </c>
    </row>
    <row r="180" spans="2:7" x14ac:dyDescent="0.35">
      <c r="B180" s="38"/>
      <c r="C180" s="39" t="s">
        <v>293</v>
      </c>
      <c r="D180" s="41">
        <v>370000</v>
      </c>
      <c r="E180" s="40">
        <v>750000</v>
      </c>
      <c r="F180" s="41">
        <v>1500000</v>
      </c>
      <c r="G180" s="40">
        <v>257000</v>
      </c>
    </row>
    <row r="181" spans="2:7" x14ac:dyDescent="0.35">
      <c r="B181" s="38"/>
      <c r="C181" s="39" t="s">
        <v>294</v>
      </c>
      <c r="D181" s="41">
        <v>370000</v>
      </c>
      <c r="E181" s="40">
        <v>750000</v>
      </c>
      <c r="F181" s="41">
        <v>1500000</v>
      </c>
      <c r="G181" s="40">
        <v>240000</v>
      </c>
    </row>
    <row r="182" spans="2:7" x14ac:dyDescent="0.35">
      <c r="B182" s="38"/>
      <c r="C182" s="39" t="s">
        <v>295</v>
      </c>
      <c r="D182" s="41">
        <v>370000</v>
      </c>
      <c r="E182" s="40">
        <v>750000</v>
      </c>
      <c r="F182" s="41">
        <v>1500000</v>
      </c>
      <c r="G182" s="40">
        <v>270000</v>
      </c>
    </row>
    <row r="183" spans="2:7" x14ac:dyDescent="0.35">
      <c r="B183" s="38"/>
      <c r="C183" s="39" t="s">
        <v>296</v>
      </c>
      <c r="D183" s="41">
        <v>370000</v>
      </c>
      <c r="E183" s="40">
        <v>750000</v>
      </c>
      <c r="F183" s="41">
        <v>1500000</v>
      </c>
      <c r="G183" s="40">
        <v>240000</v>
      </c>
    </row>
    <row r="184" spans="2:7" x14ac:dyDescent="0.35">
      <c r="B184" s="38"/>
      <c r="C184" s="39" t="s">
        <v>297</v>
      </c>
      <c r="D184" s="41">
        <v>370000</v>
      </c>
      <c r="E184" s="40">
        <v>750000</v>
      </c>
      <c r="F184" s="41">
        <v>1500000</v>
      </c>
      <c r="G184" s="40">
        <v>263000</v>
      </c>
    </row>
    <row r="185" spans="2:7" x14ac:dyDescent="0.35">
      <c r="B185" s="38"/>
      <c r="C185" s="39" t="s">
        <v>298</v>
      </c>
      <c r="D185" s="41">
        <v>370000</v>
      </c>
      <c r="E185" s="40">
        <v>750000</v>
      </c>
      <c r="F185" s="41">
        <v>1500000</v>
      </c>
      <c r="G185" s="40">
        <v>280000</v>
      </c>
    </row>
    <row r="186" spans="2:7" x14ac:dyDescent="0.35">
      <c r="B186" s="38"/>
      <c r="C186" s="39" t="s">
        <v>299</v>
      </c>
      <c r="D186" s="41">
        <v>370000</v>
      </c>
      <c r="E186" s="40">
        <v>750000</v>
      </c>
      <c r="F186" s="41">
        <v>1500000</v>
      </c>
      <c r="G186" s="40">
        <v>230000</v>
      </c>
    </row>
    <row r="187" spans="2:7" x14ac:dyDescent="0.35">
      <c r="B187" s="38"/>
      <c r="C187" s="39" t="s">
        <v>300</v>
      </c>
      <c r="D187" s="41">
        <v>370000</v>
      </c>
      <c r="E187" s="40">
        <v>750000</v>
      </c>
      <c r="F187" s="41">
        <v>1500000</v>
      </c>
      <c r="G187" s="40">
        <v>235000</v>
      </c>
    </row>
    <row r="188" spans="2:7" x14ac:dyDescent="0.35">
      <c r="B188" s="38"/>
      <c r="C188" s="39" t="s">
        <v>301</v>
      </c>
      <c r="D188" s="41">
        <v>370000</v>
      </c>
      <c r="E188" s="40">
        <v>750000</v>
      </c>
      <c r="F188" s="41">
        <v>1500000</v>
      </c>
      <c r="G188" s="40">
        <v>240000</v>
      </c>
    </row>
    <row r="189" spans="2:7" x14ac:dyDescent="0.35">
      <c r="B189" s="38"/>
      <c r="C189" s="39" t="s">
        <v>302</v>
      </c>
      <c r="D189" s="41">
        <v>370000</v>
      </c>
      <c r="E189" s="40">
        <v>750000</v>
      </c>
      <c r="F189" s="41">
        <v>1500000</v>
      </c>
      <c r="G189" s="40">
        <v>250000</v>
      </c>
    </row>
    <row r="190" spans="2:7" x14ac:dyDescent="0.35">
      <c r="B190" s="38"/>
      <c r="C190" s="39" t="s">
        <v>303</v>
      </c>
      <c r="D190" s="41">
        <v>370000</v>
      </c>
      <c r="E190" s="40">
        <v>750000</v>
      </c>
      <c r="F190" s="41">
        <v>1500000</v>
      </c>
      <c r="G190" s="40">
        <v>260000</v>
      </c>
    </row>
    <row r="191" spans="2:7" x14ac:dyDescent="0.35">
      <c r="B191" s="38"/>
      <c r="C191" s="39" t="s">
        <v>304</v>
      </c>
      <c r="D191" s="41">
        <v>370000</v>
      </c>
      <c r="E191" s="40">
        <v>750000</v>
      </c>
      <c r="F191" s="41">
        <v>1500000</v>
      </c>
      <c r="G191" s="40">
        <v>230000</v>
      </c>
    </row>
    <row r="192" spans="2:7" x14ac:dyDescent="0.35">
      <c r="B192" s="38"/>
      <c r="C192" s="39" t="s">
        <v>305</v>
      </c>
      <c r="D192" s="41">
        <v>370000</v>
      </c>
      <c r="E192" s="40">
        <v>750000</v>
      </c>
      <c r="F192" s="41">
        <v>1500000</v>
      </c>
      <c r="G192" s="40">
        <v>250000</v>
      </c>
    </row>
    <row r="193" spans="2:7" x14ac:dyDescent="0.35">
      <c r="B193" s="38"/>
      <c r="C193" s="39" t="s">
        <v>306</v>
      </c>
      <c r="D193" s="41">
        <v>370000</v>
      </c>
      <c r="E193" s="40">
        <v>750000</v>
      </c>
      <c r="F193" s="41">
        <v>1500000</v>
      </c>
      <c r="G193" s="40">
        <v>235000</v>
      </c>
    </row>
    <row r="194" spans="2:7" x14ac:dyDescent="0.35">
      <c r="B194" s="38"/>
      <c r="C194" s="39" t="s">
        <v>307</v>
      </c>
      <c r="D194" s="41">
        <v>370000</v>
      </c>
      <c r="E194" s="40">
        <v>750000</v>
      </c>
      <c r="F194" s="41">
        <v>1500000</v>
      </c>
      <c r="G194" s="40">
        <v>240000</v>
      </c>
    </row>
    <row r="195" spans="2:7" x14ac:dyDescent="0.35">
      <c r="B195" s="38"/>
      <c r="C195" s="39" t="s">
        <v>308</v>
      </c>
      <c r="D195" s="41">
        <v>370000</v>
      </c>
      <c r="E195" s="40">
        <v>750000</v>
      </c>
      <c r="F195" s="41">
        <v>1500000</v>
      </c>
      <c r="G195" s="40">
        <v>240000</v>
      </c>
    </row>
    <row r="196" spans="2:7" x14ac:dyDescent="0.35">
      <c r="B196" s="38"/>
      <c r="C196" s="39" t="s">
        <v>309</v>
      </c>
      <c r="D196" s="41">
        <v>370000</v>
      </c>
      <c r="E196" s="40">
        <v>750000</v>
      </c>
      <c r="F196" s="41">
        <v>1500000</v>
      </c>
      <c r="G196" s="40">
        <v>245000</v>
      </c>
    </row>
    <row r="197" spans="2:7" x14ac:dyDescent="0.35">
      <c r="B197" s="38"/>
      <c r="C197" s="39" t="s">
        <v>310</v>
      </c>
      <c r="D197" s="41">
        <v>370000</v>
      </c>
      <c r="E197" s="40">
        <v>750000</v>
      </c>
      <c r="F197" s="41">
        <v>1500000</v>
      </c>
      <c r="G197" s="40">
        <v>250000</v>
      </c>
    </row>
    <row r="198" spans="2:7" x14ac:dyDescent="0.35">
      <c r="B198" s="38"/>
      <c r="C198" s="39" t="s">
        <v>311</v>
      </c>
      <c r="D198" s="41">
        <v>370000</v>
      </c>
      <c r="E198" s="40">
        <v>750000</v>
      </c>
      <c r="F198" s="41">
        <v>1500000</v>
      </c>
      <c r="G198" s="40">
        <v>270000</v>
      </c>
    </row>
    <row r="199" spans="2:7" x14ac:dyDescent="0.35">
      <c r="B199" s="38"/>
      <c r="C199" s="39" t="s">
        <v>312</v>
      </c>
      <c r="D199" s="41">
        <v>370000</v>
      </c>
      <c r="E199" s="40">
        <v>750000</v>
      </c>
      <c r="F199" s="41">
        <v>1500000</v>
      </c>
      <c r="G199" s="40">
        <v>250000</v>
      </c>
    </row>
    <row r="200" spans="2:7" x14ac:dyDescent="0.35">
      <c r="B200" s="38"/>
      <c r="C200" s="39" t="s">
        <v>313</v>
      </c>
      <c r="D200" s="41">
        <v>370000</v>
      </c>
      <c r="E200" s="40">
        <v>750000</v>
      </c>
      <c r="F200" s="41">
        <v>1500000</v>
      </c>
      <c r="G200" s="40">
        <v>250000</v>
      </c>
    </row>
    <row r="201" spans="2:7" x14ac:dyDescent="0.35">
      <c r="B201" s="38"/>
      <c r="C201" s="39" t="s">
        <v>314</v>
      </c>
      <c r="D201" s="41">
        <v>370000</v>
      </c>
      <c r="E201" s="40">
        <v>750000</v>
      </c>
      <c r="F201" s="41">
        <v>1500000</v>
      </c>
      <c r="G201" s="40">
        <v>230000</v>
      </c>
    </row>
    <row r="202" spans="2:7" x14ac:dyDescent="0.35">
      <c r="B202" s="38"/>
      <c r="C202" s="39" t="s">
        <v>315</v>
      </c>
      <c r="D202" s="41">
        <v>370000</v>
      </c>
      <c r="E202" s="40">
        <v>750000</v>
      </c>
      <c r="F202" s="41">
        <v>1500000</v>
      </c>
      <c r="G202" s="40">
        <v>250000</v>
      </c>
    </row>
    <row r="203" spans="2:7" x14ac:dyDescent="0.35">
      <c r="B203" s="38"/>
      <c r="C203" s="39" t="s">
        <v>316</v>
      </c>
      <c r="D203" s="41">
        <v>370000</v>
      </c>
      <c r="E203" s="40">
        <v>750000</v>
      </c>
      <c r="F203" s="41">
        <v>1500000</v>
      </c>
      <c r="G203" s="40">
        <v>250000</v>
      </c>
    </row>
    <row r="204" spans="2:7" x14ac:dyDescent="0.35">
      <c r="B204" s="38"/>
      <c r="C204" s="39" t="s">
        <v>317</v>
      </c>
      <c r="D204" s="41">
        <v>370000</v>
      </c>
      <c r="E204" s="40">
        <v>750000</v>
      </c>
      <c r="F204" s="41">
        <v>1500000</v>
      </c>
      <c r="G204" s="40">
        <v>260000</v>
      </c>
    </row>
    <row r="205" spans="2:7" x14ac:dyDescent="0.35">
      <c r="B205" s="38"/>
      <c r="C205" s="39" t="s">
        <v>318</v>
      </c>
      <c r="D205" s="41">
        <v>370000</v>
      </c>
      <c r="E205" s="40">
        <v>750000</v>
      </c>
      <c r="F205" s="41">
        <v>1500000</v>
      </c>
      <c r="G205" s="40">
        <v>240000</v>
      </c>
    </row>
    <row r="206" spans="2:7" x14ac:dyDescent="0.35">
      <c r="B206" s="38"/>
      <c r="C206" s="39" t="s">
        <v>319</v>
      </c>
      <c r="D206" s="41">
        <v>370000</v>
      </c>
      <c r="E206" s="40">
        <v>750000</v>
      </c>
      <c r="F206" s="41">
        <v>1500000</v>
      </c>
      <c r="G206" s="40">
        <v>250000</v>
      </c>
    </row>
    <row r="207" spans="2:7" x14ac:dyDescent="0.35">
      <c r="B207" s="38"/>
      <c r="C207" s="39" t="s">
        <v>320</v>
      </c>
      <c r="D207" s="41">
        <v>370000</v>
      </c>
      <c r="E207" s="40">
        <v>750000</v>
      </c>
      <c r="F207" s="41">
        <v>1500000</v>
      </c>
      <c r="G207" s="40">
        <v>250000</v>
      </c>
    </row>
    <row r="208" spans="2:7" x14ac:dyDescent="0.35">
      <c r="B208" s="38"/>
      <c r="C208" s="39" t="s">
        <v>321</v>
      </c>
      <c r="D208" s="41">
        <v>370000</v>
      </c>
      <c r="E208" s="40">
        <v>750000</v>
      </c>
      <c r="F208" s="41">
        <v>1500000</v>
      </c>
      <c r="G208" s="40">
        <v>240000</v>
      </c>
    </row>
    <row r="209" spans="2:7" x14ac:dyDescent="0.35">
      <c r="B209" s="38"/>
      <c r="C209" s="39" t="s">
        <v>322</v>
      </c>
      <c r="D209" s="41">
        <v>370000</v>
      </c>
      <c r="E209" s="40">
        <v>750000</v>
      </c>
      <c r="F209" s="41">
        <v>1500000</v>
      </c>
      <c r="G209" s="40">
        <v>245000</v>
      </c>
    </row>
    <row r="210" spans="2:7" x14ac:dyDescent="0.35">
      <c r="B210" s="38"/>
      <c r="C210" s="39" t="s">
        <v>45</v>
      </c>
      <c r="D210" s="41">
        <v>370000</v>
      </c>
      <c r="E210" s="40">
        <v>750000</v>
      </c>
      <c r="F210" s="41">
        <v>1500000</v>
      </c>
      <c r="G210" s="40">
        <v>235000</v>
      </c>
    </row>
    <row r="211" spans="2:7" x14ac:dyDescent="0.35">
      <c r="B211" s="38"/>
      <c r="C211" s="39" t="s">
        <v>48</v>
      </c>
      <c r="D211" s="41">
        <v>370000</v>
      </c>
      <c r="E211" s="40">
        <v>750000</v>
      </c>
      <c r="F211" s="41">
        <v>1500000</v>
      </c>
      <c r="G211" s="40">
        <v>245000</v>
      </c>
    </row>
    <row r="212" spans="2:7" x14ac:dyDescent="0.35">
      <c r="B212" s="38"/>
      <c r="C212" s="39" t="s">
        <v>323</v>
      </c>
      <c r="D212" s="41">
        <v>370000</v>
      </c>
      <c r="E212" s="40">
        <v>750000</v>
      </c>
      <c r="F212" s="41">
        <v>1500000</v>
      </c>
      <c r="G212" s="40">
        <v>260000</v>
      </c>
    </row>
    <row r="213" spans="2:7" x14ac:dyDescent="0.35">
      <c r="B213" s="57">
        <v>15</v>
      </c>
      <c r="C213" s="63" t="s">
        <v>131</v>
      </c>
      <c r="D213" s="64">
        <v>420000</v>
      </c>
      <c r="E213" s="64">
        <v>845000</v>
      </c>
      <c r="F213" s="64">
        <v>1500000</v>
      </c>
      <c r="G213" s="65">
        <v>267000</v>
      </c>
    </row>
    <row r="214" spans="2:7" x14ac:dyDescent="0.35">
      <c r="B214" s="38"/>
      <c r="C214" s="42" t="s">
        <v>116</v>
      </c>
      <c r="D214" s="40">
        <v>420000</v>
      </c>
      <c r="E214" s="40">
        <v>845000</v>
      </c>
      <c r="F214" s="40">
        <v>1500000</v>
      </c>
      <c r="G214" s="40">
        <v>250000</v>
      </c>
    </row>
    <row r="215" spans="2:7" x14ac:dyDescent="0.35">
      <c r="B215" s="38"/>
      <c r="C215" s="42" t="s">
        <v>117</v>
      </c>
      <c r="D215" s="40">
        <v>420000</v>
      </c>
      <c r="E215" s="40">
        <v>845000</v>
      </c>
      <c r="F215" s="40">
        <v>1500000</v>
      </c>
      <c r="G215" s="40">
        <v>350000</v>
      </c>
    </row>
    <row r="216" spans="2:7" x14ac:dyDescent="0.35">
      <c r="B216" s="38"/>
      <c r="C216" s="42" t="s">
        <v>118</v>
      </c>
      <c r="D216" s="40">
        <v>420000</v>
      </c>
      <c r="E216" s="40">
        <v>845000</v>
      </c>
      <c r="F216" s="40">
        <v>1500000</v>
      </c>
      <c r="G216" s="40">
        <v>350000</v>
      </c>
    </row>
    <row r="217" spans="2:7" x14ac:dyDescent="0.35">
      <c r="B217" s="38"/>
      <c r="C217" s="42" t="s">
        <v>94</v>
      </c>
      <c r="D217" s="40">
        <v>420000</v>
      </c>
      <c r="E217" s="40">
        <v>845000</v>
      </c>
      <c r="F217" s="40">
        <v>1500000</v>
      </c>
      <c r="G217" s="41">
        <v>200000</v>
      </c>
    </row>
    <row r="218" spans="2:7" x14ac:dyDescent="0.35">
      <c r="B218" s="57">
        <v>16</v>
      </c>
      <c r="C218" s="63" t="s">
        <v>44</v>
      </c>
      <c r="D218" s="64">
        <v>410000</v>
      </c>
      <c r="E218" s="64">
        <v>814000</v>
      </c>
      <c r="F218" s="64">
        <v>0</v>
      </c>
      <c r="G218" s="65">
        <v>233000</v>
      </c>
    </row>
    <row r="219" spans="2:7" x14ac:dyDescent="0.35">
      <c r="B219" s="38"/>
      <c r="C219" s="39" t="s">
        <v>43</v>
      </c>
      <c r="D219" s="40">
        <v>0</v>
      </c>
      <c r="E219" s="40">
        <v>0</v>
      </c>
      <c r="F219" s="40">
        <v>0</v>
      </c>
      <c r="G219" s="40">
        <f>170000/2</f>
        <v>85000</v>
      </c>
    </row>
    <row r="220" spans="2:7" x14ac:dyDescent="0.35">
      <c r="B220" s="38"/>
      <c r="C220" s="39" t="s">
        <v>110</v>
      </c>
      <c r="D220" s="43">
        <v>410000</v>
      </c>
      <c r="E220" s="40">
        <v>0</v>
      </c>
      <c r="F220" s="40">
        <v>0</v>
      </c>
      <c r="G220" s="40">
        <f>250000/2</f>
        <v>125000</v>
      </c>
    </row>
    <row r="221" spans="2:7" x14ac:dyDescent="0.35">
      <c r="B221" s="38"/>
      <c r="C221" s="39" t="s">
        <v>105</v>
      </c>
      <c r="D221" s="40">
        <v>410000</v>
      </c>
      <c r="E221" s="40">
        <v>0</v>
      </c>
      <c r="F221" s="40">
        <v>0</v>
      </c>
      <c r="G221" s="40">
        <f t="shared" ref="G221:G223" si="1">250000/2</f>
        <v>125000</v>
      </c>
    </row>
    <row r="222" spans="2:7" x14ac:dyDescent="0.35">
      <c r="B222" s="38"/>
      <c r="C222" s="39" t="s">
        <v>85</v>
      </c>
      <c r="D222" s="40">
        <v>410000</v>
      </c>
      <c r="E222" s="40">
        <v>0</v>
      </c>
      <c r="F222" s="40">
        <v>0</v>
      </c>
      <c r="G222" s="40">
        <f t="shared" si="1"/>
        <v>125000</v>
      </c>
    </row>
    <row r="223" spans="2:7" x14ac:dyDescent="0.35">
      <c r="B223" s="38"/>
      <c r="C223" s="39" t="s">
        <v>74</v>
      </c>
      <c r="D223" s="40">
        <v>410000</v>
      </c>
      <c r="E223" s="40">
        <v>0</v>
      </c>
      <c r="F223" s="40">
        <v>0</v>
      </c>
      <c r="G223" s="40">
        <f t="shared" si="1"/>
        <v>125000</v>
      </c>
    </row>
    <row r="224" spans="2:7" x14ac:dyDescent="0.35">
      <c r="B224" s="38"/>
      <c r="C224" s="39" t="s">
        <v>85</v>
      </c>
      <c r="D224" s="40">
        <v>410000</v>
      </c>
      <c r="E224" s="40">
        <v>814000</v>
      </c>
      <c r="F224" s="40">
        <v>0</v>
      </c>
      <c r="G224" s="40">
        <v>225000</v>
      </c>
    </row>
    <row r="225" spans="2:7" x14ac:dyDescent="0.35">
      <c r="B225" s="38"/>
      <c r="C225" s="39" t="s">
        <v>119</v>
      </c>
      <c r="D225" s="40">
        <v>410000</v>
      </c>
      <c r="E225" s="40">
        <v>814000</v>
      </c>
      <c r="F225" s="40">
        <v>0</v>
      </c>
      <c r="G225" s="40">
        <v>285000</v>
      </c>
    </row>
    <row r="226" spans="2:7" x14ac:dyDescent="0.35">
      <c r="B226" s="38"/>
      <c r="C226" s="39" t="s">
        <v>88</v>
      </c>
      <c r="D226" s="40">
        <v>410000</v>
      </c>
      <c r="E226" s="40">
        <v>814000</v>
      </c>
      <c r="F226" s="40">
        <v>0</v>
      </c>
      <c r="G226" s="40">
        <v>255000</v>
      </c>
    </row>
    <row r="227" spans="2:7" x14ac:dyDescent="0.35">
      <c r="B227" s="38"/>
      <c r="C227" s="39" t="s">
        <v>120</v>
      </c>
      <c r="D227" s="40">
        <v>410000</v>
      </c>
      <c r="E227" s="40">
        <v>814000</v>
      </c>
      <c r="F227" s="40">
        <v>0</v>
      </c>
      <c r="G227" s="40">
        <v>225000</v>
      </c>
    </row>
    <row r="228" spans="2:7" x14ac:dyDescent="0.35">
      <c r="B228" s="38"/>
      <c r="C228" s="39" t="s">
        <v>121</v>
      </c>
      <c r="D228" s="40">
        <v>410000</v>
      </c>
      <c r="E228" s="40">
        <v>814000</v>
      </c>
      <c r="F228" s="40">
        <v>0</v>
      </c>
      <c r="G228" s="40">
        <v>255000</v>
      </c>
    </row>
    <row r="229" spans="2:7" x14ac:dyDescent="0.35">
      <c r="B229" s="38"/>
      <c r="C229" s="39" t="s">
        <v>110</v>
      </c>
      <c r="D229" s="40">
        <v>410000</v>
      </c>
      <c r="E229" s="40">
        <v>814000</v>
      </c>
      <c r="F229" s="40">
        <v>0</v>
      </c>
      <c r="G229" s="40">
        <v>225000</v>
      </c>
    </row>
    <row r="230" spans="2:7" x14ac:dyDescent="0.35">
      <c r="B230" s="38"/>
      <c r="C230" s="39" t="s">
        <v>81</v>
      </c>
      <c r="D230" s="40">
        <v>410000</v>
      </c>
      <c r="E230" s="40">
        <v>814000</v>
      </c>
      <c r="F230" s="40">
        <v>0</v>
      </c>
      <c r="G230" s="40">
        <v>261000</v>
      </c>
    </row>
    <row r="231" spans="2:7" x14ac:dyDescent="0.35">
      <c r="B231" s="38"/>
      <c r="C231" s="39" t="s">
        <v>111</v>
      </c>
      <c r="D231" s="40">
        <v>410000</v>
      </c>
      <c r="E231" s="40">
        <v>814000</v>
      </c>
      <c r="F231" s="40">
        <v>0</v>
      </c>
      <c r="G231" s="40">
        <v>235000</v>
      </c>
    </row>
    <row r="232" spans="2:7" x14ac:dyDescent="0.35">
      <c r="B232" s="38"/>
      <c r="C232" s="39" t="s">
        <v>95</v>
      </c>
      <c r="D232" s="40">
        <v>410000</v>
      </c>
      <c r="E232" s="40">
        <v>814000</v>
      </c>
      <c r="F232" s="40">
        <v>0</v>
      </c>
      <c r="G232" s="40">
        <v>235000</v>
      </c>
    </row>
    <row r="233" spans="2:7" x14ac:dyDescent="0.35">
      <c r="B233" s="38"/>
      <c r="C233" s="39" t="s">
        <v>96</v>
      </c>
      <c r="D233" s="40">
        <v>410000</v>
      </c>
      <c r="E233" s="40">
        <v>814000</v>
      </c>
      <c r="F233" s="40">
        <v>0</v>
      </c>
      <c r="G233" s="40">
        <v>225000</v>
      </c>
    </row>
    <row r="234" spans="2:7" x14ac:dyDescent="0.35">
      <c r="B234" s="38"/>
      <c r="C234" s="39" t="s">
        <v>122</v>
      </c>
      <c r="D234" s="40">
        <v>410000</v>
      </c>
      <c r="E234" s="40">
        <v>814000</v>
      </c>
      <c r="F234" s="40">
        <v>0</v>
      </c>
      <c r="G234" s="40">
        <v>261000</v>
      </c>
    </row>
    <row r="235" spans="2:7" x14ac:dyDescent="0.35">
      <c r="B235" s="38"/>
      <c r="C235" s="39" t="s">
        <v>97</v>
      </c>
      <c r="D235" s="40">
        <v>410000</v>
      </c>
      <c r="E235" s="40">
        <v>814000</v>
      </c>
      <c r="F235" s="40">
        <v>0</v>
      </c>
      <c r="G235" s="40">
        <v>245000</v>
      </c>
    </row>
    <row r="236" spans="2:7" x14ac:dyDescent="0.35">
      <c r="B236" s="38"/>
      <c r="C236" s="39" t="s">
        <v>83</v>
      </c>
      <c r="D236" s="40">
        <v>410000</v>
      </c>
      <c r="E236" s="40">
        <v>814000</v>
      </c>
      <c r="F236" s="40">
        <v>0</v>
      </c>
      <c r="G236" s="40">
        <v>253000</v>
      </c>
    </row>
    <row r="237" spans="2:7" x14ac:dyDescent="0.35">
      <c r="B237" s="38"/>
      <c r="C237" s="39" t="s">
        <v>86</v>
      </c>
      <c r="D237" s="40">
        <v>410000</v>
      </c>
      <c r="E237" s="40">
        <v>814000</v>
      </c>
      <c r="F237" s="40">
        <v>0</v>
      </c>
      <c r="G237" s="40">
        <v>228000</v>
      </c>
    </row>
    <row r="238" spans="2:7" x14ac:dyDescent="0.35">
      <c r="B238" s="38"/>
      <c r="C238" s="39" t="s">
        <v>82</v>
      </c>
      <c r="D238" s="40">
        <v>410000</v>
      </c>
      <c r="E238" s="40">
        <v>814000</v>
      </c>
      <c r="F238" s="40">
        <v>0</v>
      </c>
      <c r="G238" s="40">
        <v>225000</v>
      </c>
    </row>
    <row r="239" spans="2:7" x14ac:dyDescent="0.35">
      <c r="B239" s="38"/>
      <c r="C239" s="39" t="s">
        <v>84</v>
      </c>
      <c r="D239" s="40">
        <v>410000</v>
      </c>
      <c r="E239" s="40">
        <v>814000</v>
      </c>
      <c r="F239" s="40">
        <v>0</v>
      </c>
      <c r="G239" s="40">
        <v>245000</v>
      </c>
    </row>
    <row r="240" spans="2:7" x14ac:dyDescent="0.35">
      <c r="B240" s="38"/>
      <c r="C240" s="39" t="s">
        <v>98</v>
      </c>
      <c r="D240" s="40">
        <v>410000</v>
      </c>
      <c r="E240" s="40">
        <v>814000</v>
      </c>
      <c r="F240" s="40">
        <v>0</v>
      </c>
      <c r="G240" s="40">
        <v>253000</v>
      </c>
    </row>
    <row r="241" spans="2:7" x14ac:dyDescent="0.35">
      <c r="B241" s="38"/>
      <c r="C241" s="39" t="s">
        <v>99</v>
      </c>
      <c r="D241" s="40">
        <v>410000</v>
      </c>
      <c r="E241" s="40">
        <v>814000</v>
      </c>
      <c r="F241" s="40">
        <v>0</v>
      </c>
      <c r="G241" s="40">
        <v>285000</v>
      </c>
    </row>
    <row r="242" spans="2:7" x14ac:dyDescent="0.35">
      <c r="B242" s="38"/>
      <c r="C242" s="39" t="s">
        <v>100</v>
      </c>
      <c r="D242" s="40">
        <v>410000</v>
      </c>
      <c r="E242" s="40">
        <v>814000</v>
      </c>
      <c r="F242" s="40">
        <v>0</v>
      </c>
      <c r="G242" s="40">
        <v>243000</v>
      </c>
    </row>
    <row r="243" spans="2:7" x14ac:dyDescent="0.35">
      <c r="B243" s="38"/>
      <c r="C243" s="39" t="s">
        <v>101</v>
      </c>
      <c r="D243" s="40">
        <v>410000</v>
      </c>
      <c r="E243" s="40">
        <v>814000</v>
      </c>
      <c r="F243" s="40">
        <v>0</v>
      </c>
      <c r="G243" s="40">
        <v>228000</v>
      </c>
    </row>
    <row r="244" spans="2:7" x14ac:dyDescent="0.35">
      <c r="B244" s="38"/>
      <c r="C244" s="39" t="s">
        <v>102</v>
      </c>
      <c r="D244" s="40">
        <v>410000</v>
      </c>
      <c r="E244" s="40">
        <v>814000</v>
      </c>
      <c r="F244" s="40">
        <v>0</v>
      </c>
      <c r="G244" s="40">
        <v>255000</v>
      </c>
    </row>
    <row r="245" spans="2:7" x14ac:dyDescent="0.35">
      <c r="B245" s="38"/>
      <c r="C245" s="39" t="s">
        <v>103</v>
      </c>
      <c r="D245" s="40">
        <v>410000</v>
      </c>
      <c r="E245" s="40">
        <v>814000</v>
      </c>
      <c r="F245" s="40">
        <v>0</v>
      </c>
      <c r="G245" s="40">
        <v>228000</v>
      </c>
    </row>
    <row r="246" spans="2:7" x14ac:dyDescent="0.35">
      <c r="B246" s="38"/>
      <c r="C246" s="39" t="s">
        <v>104</v>
      </c>
      <c r="D246" s="40">
        <v>410000</v>
      </c>
      <c r="E246" s="40">
        <v>814000</v>
      </c>
      <c r="F246" s="40">
        <v>0</v>
      </c>
      <c r="G246" s="40">
        <v>235000</v>
      </c>
    </row>
    <row r="247" spans="2:7" x14ac:dyDescent="0.35">
      <c r="B247" s="38"/>
      <c r="C247" s="39" t="s">
        <v>105</v>
      </c>
      <c r="D247" s="40">
        <v>410000</v>
      </c>
      <c r="E247" s="40">
        <v>814000</v>
      </c>
      <c r="F247" s="40">
        <v>0</v>
      </c>
      <c r="G247" s="40">
        <v>240000</v>
      </c>
    </row>
    <row r="248" spans="2:7" x14ac:dyDescent="0.35">
      <c r="B248" s="38"/>
      <c r="C248" s="39" t="s">
        <v>106</v>
      </c>
      <c r="D248" s="40">
        <v>410000</v>
      </c>
      <c r="E248" s="40">
        <v>814000</v>
      </c>
      <c r="F248" s="40">
        <v>0</v>
      </c>
      <c r="G248" s="40">
        <v>255000</v>
      </c>
    </row>
    <row r="249" spans="2:7" x14ac:dyDescent="0.35">
      <c r="B249" s="38"/>
      <c r="C249" s="39" t="s">
        <v>87</v>
      </c>
      <c r="D249" s="40">
        <v>410000</v>
      </c>
      <c r="E249" s="40">
        <v>814000</v>
      </c>
      <c r="F249" s="40">
        <v>0</v>
      </c>
      <c r="G249" s="40">
        <v>255000</v>
      </c>
    </row>
    <row r="250" spans="2:7" x14ac:dyDescent="0.35">
      <c r="B250" s="38"/>
      <c r="C250" s="39" t="s">
        <v>107</v>
      </c>
      <c r="D250" s="40">
        <v>410000</v>
      </c>
      <c r="E250" s="40">
        <v>814000</v>
      </c>
      <c r="F250" s="40">
        <v>0</v>
      </c>
      <c r="G250" s="40">
        <v>245000</v>
      </c>
    </row>
    <row r="251" spans="2:7" x14ac:dyDescent="0.35">
      <c r="B251" s="38"/>
      <c r="C251" s="39" t="s">
        <v>108</v>
      </c>
      <c r="D251" s="40">
        <v>410000</v>
      </c>
      <c r="E251" s="40">
        <v>814000</v>
      </c>
      <c r="F251" s="40">
        <v>0</v>
      </c>
      <c r="G251" s="40">
        <v>245000</v>
      </c>
    </row>
    <row r="252" spans="2:7" x14ac:dyDescent="0.35">
      <c r="B252" s="38"/>
      <c r="C252" s="39" t="s">
        <v>109</v>
      </c>
      <c r="D252" s="40">
        <v>410000</v>
      </c>
      <c r="E252" s="40">
        <v>814000</v>
      </c>
      <c r="F252" s="40">
        <v>0</v>
      </c>
      <c r="G252" s="40">
        <v>245000</v>
      </c>
    </row>
    <row r="253" spans="2:7" x14ac:dyDescent="0.35">
      <c r="B253" s="38"/>
      <c r="C253" s="39" t="s">
        <v>62</v>
      </c>
      <c r="D253" s="40">
        <v>410000</v>
      </c>
      <c r="E253" s="40">
        <v>814000</v>
      </c>
      <c r="F253" s="40">
        <v>0</v>
      </c>
      <c r="G253" s="40">
        <v>242000</v>
      </c>
    </row>
    <row r="254" spans="2:7" x14ac:dyDescent="0.35">
      <c r="B254" s="38"/>
      <c r="C254" s="39" t="s">
        <v>63</v>
      </c>
      <c r="D254" s="40">
        <v>410000</v>
      </c>
      <c r="E254" s="40">
        <v>814000</v>
      </c>
      <c r="F254" s="40">
        <v>0</v>
      </c>
      <c r="G254" s="40">
        <v>255000</v>
      </c>
    </row>
    <row r="255" spans="2:7" x14ac:dyDescent="0.35">
      <c r="B255" s="38"/>
      <c r="C255" s="39" t="s">
        <v>132</v>
      </c>
      <c r="D255" s="40">
        <v>410000</v>
      </c>
      <c r="E255" s="40">
        <v>814000</v>
      </c>
      <c r="F255" s="40">
        <v>0</v>
      </c>
      <c r="G255" s="40">
        <v>225000</v>
      </c>
    </row>
    <row r="256" spans="2:7" x14ac:dyDescent="0.35">
      <c r="B256" s="38"/>
      <c r="C256" s="39" t="s">
        <v>70</v>
      </c>
      <c r="D256" s="40">
        <v>410000</v>
      </c>
      <c r="E256" s="40">
        <v>814000</v>
      </c>
      <c r="F256" s="40">
        <v>0</v>
      </c>
      <c r="G256" s="40">
        <v>235000</v>
      </c>
    </row>
    <row r="257" spans="2:7" x14ac:dyDescent="0.35">
      <c r="B257" s="38"/>
      <c r="C257" s="39" t="s">
        <v>72</v>
      </c>
      <c r="D257" s="40">
        <v>410000</v>
      </c>
      <c r="E257" s="40">
        <v>814000</v>
      </c>
      <c r="F257" s="40">
        <v>0</v>
      </c>
      <c r="G257" s="40">
        <v>245000</v>
      </c>
    </row>
    <row r="258" spans="2:7" x14ac:dyDescent="0.35">
      <c r="B258" s="38"/>
      <c r="C258" s="39" t="s">
        <v>73</v>
      </c>
      <c r="D258" s="40">
        <v>410000</v>
      </c>
      <c r="E258" s="40">
        <v>814000</v>
      </c>
      <c r="F258" s="40">
        <v>0</v>
      </c>
      <c r="G258" s="40">
        <v>228000</v>
      </c>
    </row>
    <row r="259" spans="2:7" x14ac:dyDescent="0.35">
      <c r="B259" s="38"/>
      <c r="C259" s="39" t="s">
        <v>74</v>
      </c>
      <c r="D259" s="40">
        <v>410000</v>
      </c>
      <c r="E259" s="40">
        <v>814000</v>
      </c>
      <c r="F259" s="40">
        <v>0</v>
      </c>
      <c r="G259" s="40">
        <v>225000</v>
      </c>
    </row>
    <row r="260" spans="2:7" x14ac:dyDescent="0.35">
      <c r="B260" s="38"/>
      <c r="C260" s="39" t="s">
        <v>77</v>
      </c>
      <c r="D260" s="40">
        <v>410000</v>
      </c>
      <c r="E260" s="40">
        <v>814000</v>
      </c>
      <c r="F260" s="40">
        <v>0</v>
      </c>
      <c r="G260" s="40">
        <v>228000</v>
      </c>
    </row>
    <row r="261" spans="2:7" x14ac:dyDescent="0.35">
      <c r="B261" s="38"/>
      <c r="C261" s="39" t="s">
        <v>75</v>
      </c>
      <c r="D261" s="40">
        <v>410000</v>
      </c>
      <c r="E261" s="40">
        <v>814000</v>
      </c>
      <c r="F261" s="40">
        <v>0</v>
      </c>
      <c r="G261" s="40">
        <v>228000</v>
      </c>
    </row>
    <row r="262" spans="2:7" x14ac:dyDescent="0.35">
      <c r="B262" s="57">
        <v>17</v>
      </c>
      <c r="C262" s="63" t="s">
        <v>52</v>
      </c>
      <c r="D262" s="64">
        <v>480000</v>
      </c>
      <c r="E262" s="64">
        <v>1138000</v>
      </c>
      <c r="F262" s="64">
        <v>1979000</v>
      </c>
      <c r="G262" s="65">
        <v>227000</v>
      </c>
    </row>
    <row r="263" spans="2:7" x14ac:dyDescent="0.35">
      <c r="B263" s="38"/>
      <c r="C263" s="39" t="s">
        <v>66</v>
      </c>
      <c r="D263" s="82">
        <v>480000</v>
      </c>
      <c r="E263" s="82">
        <v>1138000</v>
      </c>
      <c r="F263" s="82">
        <v>1979000</v>
      </c>
      <c r="G263" s="83">
        <v>227000</v>
      </c>
    </row>
    <row r="264" spans="2:7" x14ac:dyDescent="0.35">
      <c r="B264" s="38"/>
      <c r="C264" s="39" t="s">
        <v>112</v>
      </c>
      <c r="D264" s="40">
        <v>480000</v>
      </c>
      <c r="E264" s="40">
        <v>1138000</v>
      </c>
      <c r="F264" s="40">
        <v>1979000</v>
      </c>
      <c r="G264" s="40">
        <v>188000</v>
      </c>
    </row>
    <row r="265" spans="2:7" x14ac:dyDescent="0.35">
      <c r="B265" s="38"/>
      <c r="C265" s="39" t="s">
        <v>113</v>
      </c>
      <c r="D265" s="40">
        <v>480000</v>
      </c>
      <c r="E265" s="40">
        <v>1138000</v>
      </c>
      <c r="F265" s="40">
        <v>1979000</v>
      </c>
      <c r="G265" s="40">
        <v>225000</v>
      </c>
    </row>
    <row r="266" spans="2:7" x14ac:dyDescent="0.35">
      <c r="B266" s="38"/>
      <c r="C266" s="39" t="s">
        <v>114</v>
      </c>
      <c r="D266" s="40">
        <v>480000</v>
      </c>
      <c r="E266" s="40">
        <v>1138000</v>
      </c>
      <c r="F266" s="40">
        <v>1979000</v>
      </c>
      <c r="G266" s="40">
        <v>265000</v>
      </c>
    </row>
    <row r="267" spans="2:7" x14ac:dyDescent="0.35">
      <c r="B267" s="38"/>
      <c r="C267" s="39" t="s">
        <v>115</v>
      </c>
      <c r="D267" s="40">
        <v>480000</v>
      </c>
      <c r="E267" s="40">
        <v>1138000</v>
      </c>
      <c r="F267" s="40">
        <v>1979000</v>
      </c>
      <c r="G267" s="40">
        <v>225000</v>
      </c>
    </row>
    <row r="268" spans="2:7" x14ac:dyDescent="0.35">
      <c r="B268" s="38"/>
      <c r="C268" s="39" t="s">
        <v>90</v>
      </c>
      <c r="D268" s="40">
        <v>480000</v>
      </c>
      <c r="E268" s="40">
        <v>1138000</v>
      </c>
      <c r="F268" s="40">
        <v>1979000</v>
      </c>
      <c r="G268" s="40">
        <v>270000</v>
      </c>
    </row>
    <row r="269" spans="2:7" x14ac:dyDescent="0.35">
      <c r="B269" s="38"/>
      <c r="C269" s="39" t="s">
        <v>91</v>
      </c>
      <c r="D269" s="40">
        <v>480000</v>
      </c>
      <c r="E269" s="40">
        <v>1138000</v>
      </c>
      <c r="F269" s="40">
        <v>1979000</v>
      </c>
      <c r="G269" s="40">
        <v>263000</v>
      </c>
    </row>
    <row r="270" spans="2:7" x14ac:dyDescent="0.35">
      <c r="B270" s="38"/>
      <c r="C270" s="39" t="s">
        <v>93</v>
      </c>
      <c r="D270" s="40">
        <v>480000</v>
      </c>
      <c r="E270" s="40">
        <v>1138000</v>
      </c>
      <c r="F270" s="40">
        <v>1979000</v>
      </c>
      <c r="G270" s="40">
        <v>225000</v>
      </c>
    </row>
    <row r="271" spans="2:7" x14ac:dyDescent="0.35">
      <c r="B271" s="38"/>
      <c r="C271" s="39" t="s">
        <v>92</v>
      </c>
      <c r="D271" s="40">
        <v>480000</v>
      </c>
      <c r="E271" s="40">
        <v>1138000</v>
      </c>
      <c r="F271" s="40">
        <v>1979000</v>
      </c>
      <c r="G271" s="40">
        <v>263000</v>
      </c>
    </row>
    <row r="272" spans="2:7" x14ac:dyDescent="0.35">
      <c r="B272" s="57">
        <v>18</v>
      </c>
      <c r="C272" s="63" t="s">
        <v>50</v>
      </c>
      <c r="D272" s="64">
        <v>440000</v>
      </c>
      <c r="E272" s="64">
        <v>907000</v>
      </c>
      <c r="F272" s="64">
        <v>2321000</v>
      </c>
      <c r="G272" s="65">
        <v>231000</v>
      </c>
    </row>
    <row r="273" spans="2:7" x14ac:dyDescent="0.35">
      <c r="B273" s="38"/>
      <c r="C273" s="39" t="s">
        <v>124</v>
      </c>
      <c r="D273" s="40">
        <v>440000</v>
      </c>
      <c r="E273" s="40">
        <v>907000</v>
      </c>
      <c r="F273" s="40">
        <v>2321000</v>
      </c>
      <c r="G273" s="40">
        <v>325000</v>
      </c>
    </row>
    <row r="274" spans="2:7" x14ac:dyDescent="0.35">
      <c r="B274" s="38"/>
      <c r="C274" s="39" t="s">
        <v>126</v>
      </c>
      <c r="D274" s="40">
        <v>440000</v>
      </c>
      <c r="E274" s="40">
        <v>907000</v>
      </c>
      <c r="F274" s="40">
        <v>2321000</v>
      </c>
      <c r="G274" s="40">
        <v>350000</v>
      </c>
    </row>
    <row r="275" spans="2:7" x14ac:dyDescent="0.35">
      <c r="B275" s="38"/>
      <c r="C275" s="39" t="s">
        <v>125</v>
      </c>
      <c r="D275" s="40">
        <v>440000</v>
      </c>
      <c r="E275" s="40">
        <v>907000</v>
      </c>
      <c r="F275" s="40">
        <v>2321000</v>
      </c>
      <c r="G275" s="40">
        <v>450000</v>
      </c>
    </row>
    <row r="276" spans="2:7" x14ac:dyDescent="0.35">
      <c r="B276" s="57">
        <v>19</v>
      </c>
      <c r="C276" s="63" t="s">
        <v>54</v>
      </c>
      <c r="D276" s="64">
        <v>430000</v>
      </c>
      <c r="E276" s="64">
        <v>688000</v>
      </c>
      <c r="F276" s="64">
        <v>3722000</v>
      </c>
      <c r="G276" s="65">
        <v>116000</v>
      </c>
    </row>
    <row r="277" spans="2:7" x14ac:dyDescent="0.35">
      <c r="B277" s="38"/>
      <c r="C277" s="39" t="s">
        <v>71</v>
      </c>
      <c r="D277" s="40">
        <v>430000</v>
      </c>
      <c r="E277" s="40">
        <v>688000</v>
      </c>
      <c r="F277" s="40">
        <v>3722000</v>
      </c>
      <c r="G277" s="40">
        <v>116000</v>
      </c>
    </row>
    <row r="278" spans="2:7" x14ac:dyDescent="0.35">
      <c r="B278" s="38"/>
      <c r="C278" s="39" t="s">
        <v>127</v>
      </c>
      <c r="D278" s="40">
        <v>430000</v>
      </c>
      <c r="E278" s="40">
        <v>688000</v>
      </c>
      <c r="F278" s="40">
        <v>3722000</v>
      </c>
      <c r="G278" s="40">
        <v>325000</v>
      </c>
    </row>
    <row r="279" spans="2:7" x14ac:dyDescent="0.35">
      <c r="B279" s="38"/>
      <c r="C279" s="39" t="s">
        <v>133</v>
      </c>
      <c r="D279" s="40">
        <v>430000</v>
      </c>
      <c r="E279" s="40">
        <v>688000</v>
      </c>
      <c r="F279" s="40">
        <v>3722000</v>
      </c>
      <c r="G279" s="40">
        <v>175000</v>
      </c>
    </row>
    <row r="280" spans="2:7" x14ac:dyDescent="0.35">
      <c r="B280" s="38"/>
      <c r="C280" s="39" t="s">
        <v>128</v>
      </c>
      <c r="D280" s="40">
        <v>430000</v>
      </c>
      <c r="E280" s="40">
        <v>688000</v>
      </c>
      <c r="F280" s="40">
        <v>3722000</v>
      </c>
      <c r="G280" s="40">
        <v>218000</v>
      </c>
    </row>
    <row r="281" spans="2:7" x14ac:dyDescent="0.35">
      <c r="B281" s="38"/>
      <c r="C281" s="39" t="s">
        <v>129</v>
      </c>
      <c r="D281" s="40">
        <v>430000</v>
      </c>
      <c r="E281" s="40">
        <v>688000</v>
      </c>
      <c r="F281" s="40">
        <v>3722000</v>
      </c>
      <c r="G281" s="40">
        <v>275000</v>
      </c>
    </row>
    <row r="282" spans="2:7" x14ac:dyDescent="0.35">
      <c r="B282" s="57">
        <v>20</v>
      </c>
      <c r="C282" s="63" t="s">
        <v>58</v>
      </c>
      <c r="D282" s="64">
        <v>380000</v>
      </c>
      <c r="E282" s="64">
        <v>538000</v>
      </c>
      <c r="F282" s="64">
        <v>4204000</v>
      </c>
      <c r="G282" s="65">
        <v>171000</v>
      </c>
    </row>
    <row r="283" spans="2:7" x14ac:dyDescent="0.35">
      <c r="B283" s="38"/>
      <c r="C283" s="39" t="s">
        <v>76</v>
      </c>
      <c r="D283" s="40">
        <v>380000</v>
      </c>
      <c r="E283" s="40">
        <v>538000</v>
      </c>
      <c r="F283" s="40">
        <v>4204000</v>
      </c>
      <c r="G283" s="40">
        <v>171000</v>
      </c>
    </row>
    <row r="284" spans="2:7" x14ac:dyDescent="0.35">
      <c r="B284" s="38"/>
      <c r="C284" s="39" t="s">
        <v>324</v>
      </c>
      <c r="D284" s="40">
        <v>380000</v>
      </c>
      <c r="E284" s="40">
        <v>538000</v>
      </c>
      <c r="F284" s="40">
        <v>4204000</v>
      </c>
      <c r="G284" s="40">
        <v>270000</v>
      </c>
    </row>
    <row r="285" spans="2:7" x14ac:dyDescent="0.35">
      <c r="B285" s="38"/>
      <c r="C285" s="39" t="s">
        <v>433</v>
      </c>
      <c r="D285" s="40">
        <v>380000</v>
      </c>
      <c r="E285" s="40">
        <v>538000</v>
      </c>
      <c r="F285" s="40">
        <v>4204000</v>
      </c>
      <c r="G285" s="40">
        <v>550000</v>
      </c>
    </row>
    <row r="286" spans="2:7" x14ac:dyDescent="0.35">
      <c r="B286" s="38"/>
      <c r="C286" s="39" t="s">
        <v>325</v>
      </c>
      <c r="D286" s="40">
        <v>380000</v>
      </c>
      <c r="E286" s="40">
        <v>538000</v>
      </c>
      <c r="F286" s="40">
        <v>4204000</v>
      </c>
      <c r="G286" s="40">
        <v>550000</v>
      </c>
    </row>
    <row r="287" spans="2:7" x14ac:dyDescent="0.35">
      <c r="B287" s="38"/>
      <c r="C287" s="39" t="s">
        <v>326</v>
      </c>
      <c r="D287" s="40">
        <v>380000</v>
      </c>
      <c r="E287" s="40">
        <v>538000</v>
      </c>
      <c r="F287" s="40">
        <v>4204000</v>
      </c>
      <c r="G287" s="40">
        <v>550000</v>
      </c>
    </row>
    <row r="288" spans="2:7" x14ac:dyDescent="0.35">
      <c r="B288" s="38"/>
      <c r="C288" s="39" t="s">
        <v>434</v>
      </c>
      <c r="D288" s="40">
        <v>380000</v>
      </c>
      <c r="E288" s="40">
        <v>538000</v>
      </c>
      <c r="F288" s="40">
        <v>4204000</v>
      </c>
      <c r="G288" s="40">
        <v>185000</v>
      </c>
    </row>
    <row r="289" spans="2:7" x14ac:dyDescent="0.35">
      <c r="B289" s="38"/>
      <c r="C289" s="39" t="s">
        <v>327</v>
      </c>
      <c r="D289" s="40">
        <v>380000</v>
      </c>
      <c r="E289" s="40">
        <v>538000</v>
      </c>
      <c r="F289" s="40">
        <v>4204000</v>
      </c>
      <c r="G289" s="40">
        <v>270000</v>
      </c>
    </row>
    <row r="290" spans="2:7" x14ac:dyDescent="0.35">
      <c r="B290" s="38"/>
      <c r="C290" s="39" t="s">
        <v>328</v>
      </c>
      <c r="D290" s="40">
        <v>380000</v>
      </c>
      <c r="E290" s="40">
        <v>538000</v>
      </c>
      <c r="F290" s="40">
        <v>4204000</v>
      </c>
      <c r="G290" s="40">
        <v>430000</v>
      </c>
    </row>
    <row r="291" spans="2:7" x14ac:dyDescent="0.35">
      <c r="B291" s="38"/>
      <c r="C291" s="39" t="s">
        <v>329</v>
      </c>
      <c r="D291" s="40">
        <v>380000</v>
      </c>
      <c r="E291" s="40">
        <v>538000</v>
      </c>
      <c r="F291" s="40">
        <v>4204000</v>
      </c>
      <c r="G291" s="40">
        <v>230000</v>
      </c>
    </row>
    <row r="292" spans="2:7" x14ac:dyDescent="0.35">
      <c r="B292" s="38"/>
      <c r="C292" s="39" t="s">
        <v>330</v>
      </c>
      <c r="D292" s="40">
        <v>380000</v>
      </c>
      <c r="E292" s="40">
        <v>538000</v>
      </c>
      <c r="F292" s="40">
        <v>4204000</v>
      </c>
      <c r="G292" s="40">
        <v>300000</v>
      </c>
    </row>
    <row r="293" spans="2:7" x14ac:dyDescent="0.35">
      <c r="B293" s="38"/>
      <c r="C293" s="39" t="s">
        <v>331</v>
      </c>
      <c r="D293" s="40">
        <v>380000</v>
      </c>
      <c r="E293" s="40">
        <v>538000</v>
      </c>
      <c r="F293" s="40">
        <v>4204000</v>
      </c>
      <c r="G293" s="40">
        <v>303000</v>
      </c>
    </row>
    <row r="294" spans="2:7" x14ac:dyDescent="0.35">
      <c r="B294" s="38"/>
      <c r="C294" s="39" t="s">
        <v>332</v>
      </c>
      <c r="D294" s="40">
        <v>380000</v>
      </c>
      <c r="E294" s="40">
        <v>538000</v>
      </c>
      <c r="F294" s="40">
        <v>4204000</v>
      </c>
      <c r="G294" s="40">
        <v>343000</v>
      </c>
    </row>
    <row r="295" spans="2:7" x14ac:dyDescent="0.35">
      <c r="B295" s="38"/>
      <c r="C295" s="39" t="s">
        <v>333</v>
      </c>
      <c r="D295" s="40">
        <v>380000</v>
      </c>
      <c r="E295" s="40">
        <v>538000</v>
      </c>
      <c r="F295" s="40">
        <v>4204000</v>
      </c>
      <c r="G295" s="40">
        <v>392000</v>
      </c>
    </row>
    <row r="296" spans="2:7" x14ac:dyDescent="0.35">
      <c r="B296" s="38"/>
      <c r="C296" s="39" t="s">
        <v>123</v>
      </c>
      <c r="D296" s="40">
        <v>380000</v>
      </c>
      <c r="E296" s="40">
        <v>538000</v>
      </c>
      <c r="F296" s="40">
        <v>4204000</v>
      </c>
      <c r="G296" s="40">
        <v>257000</v>
      </c>
    </row>
    <row r="297" spans="2:7" x14ac:dyDescent="0.35">
      <c r="B297" s="57">
        <v>21</v>
      </c>
      <c r="C297" s="63" t="s">
        <v>57</v>
      </c>
      <c r="D297" s="64">
        <v>360000</v>
      </c>
      <c r="E297" s="64">
        <v>659000</v>
      </c>
      <c r="F297" s="64">
        <v>4385000</v>
      </c>
      <c r="G297" s="65">
        <v>134000</v>
      </c>
    </row>
    <row r="298" spans="2:7" x14ac:dyDescent="0.35">
      <c r="B298" s="38"/>
      <c r="C298" s="39" t="s">
        <v>435</v>
      </c>
      <c r="D298" s="40">
        <v>360000</v>
      </c>
      <c r="E298" s="40">
        <v>659000</v>
      </c>
      <c r="F298" s="40">
        <v>4385000</v>
      </c>
      <c r="G298" s="40">
        <v>134000</v>
      </c>
    </row>
    <row r="299" spans="2:7" x14ac:dyDescent="0.35">
      <c r="B299" s="38"/>
      <c r="C299" s="62" t="s">
        <v>334</v>
      </c>
      <c r="D299" s="40">
        <v>360000</v>
      </c>
      <c r="E299" s="40">
        <v>659000</v>
      </c>
      <c r="F299" s="40">
        <v>4385000</v>
      </c>
      <c r="G299" s="40">
        <v>290000</v>
      </c>
    </row>
    <row r="300" spans="2:7" x14ac:dyDescent="0.35">
      <c r="B300" s="38"/>
      <c r="C300" s="62" t="s">
        <v>335</v>
      </c>
      <c r="D300" s="40">
        <v>360000</v>
      </c>
      <c r="E300" s="40">
        <v>659000</v>
      </c>
      <c r="F300" s="40">
        <v>4385000</v>
      </c>
      <c r="G300" s="40">
        <v>333000</v>
      </c>
    </row>
    <row r="301" spans="2:7" x14ac:dyDescent="0.35">
      <c r="B301" s="38"/>
      <c r="C301" s="62" t="s">
        <v>336</v>
      </c>
      <c r="D301" s="40">
        <v>360000</v>
      </c>
      <c r="E301" s="40">
        <v>659000</v>
      </c>
      <c r="F301" s="40">
        <v>4385000</v>
      </c>
      <c r="G301" s="40">
        <v>425000</v>
      </c>
    </row>
    <row r="302" spans="2:7" x14ac:dyDescent="0.35">
      <c r="B302" s="38"/>
      <c r="C302" s="62" t="s">
        <v>337</v>
      </c>
      <c r="D302" s="40">
        <v>360000</v>
      </c>
      <c r="E302" s="40">
        <v>659000</v>
      </c>
      <c r="F302" s="40">
        <v>4385000</v>
      </c>
      <c r="G302" s="40">
        <v>300000</v>
      </c>
    </row>
    <row r="303" spans="2:7" x14ac:dyDescent="0.35">
      <c r="B303" s="38"/>
      <c r="C303" s="62" t="s">
        <v>338</v>
      </c>
      <c r="D303" s="40">
        <v>360000</v>
      </c>
      <c r="E303" s="40">
        <v>659000</v>
      </c>
      <c r="F303" s="40">
        <v>4385000</v>
      </c>
      <c r="G303" s="40">
        <v>275000</v>
      </c>
    </row>
    <row r="304" spans="2:7" x14ac:dyDescent="0.35">
      <c r="B304" s="38"/>
      <c r="C304" s="62" t="s">
        <v>339</v>
      </c>
      <c r="D304" s="40">
        <v>360000</v>
      </c>
      <c r="E304" s="40">
        <v>659000</v>
      </c>
      <c r="F304" s="40">
        <v>4385000</v>
      </c>
      <c r="G304" s="40">
        <v>250000</v>
      </c>
    </row>
    <row r="305" spans="2:7" x14ac:dyDescent="0.35">
      <c r="B305" s="38"/>
      <c r="C305" s="62" t="s">
        <v>340</v>
      </c>
      <c r="D305" s="40">
        <v>360000</v>
      </c>
      <c r="E305" s="40">
        <v>659000</v>
      </c>
      <c r="F305" s="40">
        <v>4385000</v>
      </c>
      <c r="G305" s="40">
        <v>425000</v>
      </c>
    </row>
    <row r="306" spans="2:7" x14ac:dyDescent="0.35">
      <c r="B306" s="38"/>
      <c r="C306" s="62" t="s">
        <v>341</v>
      </c>
      <c r="D306" s="40">
        <v>360000</v>
      </c>
      <c r="E306" s="40">
        <v>659000</v>
      </c>
      <c r="F306" s="40">
        <v>4385000</v>
      </c>
      <c r="G306" s="40">
        <v>300000</v>
      </c>
    </row>
    <row r="307" spans="2:7" x14ac:dyDescent="0.35">
      <c r="B307" s="38"/>
      <c r="C307" s="62" t="s">
        <v>342</v>
      </c>
      <c r="D307" s="40">
        <v>360000</v>
      </c>
      <c r="E307" s="40">
        <v>659000</v>
      </c>
      <c r="F307" s="40">
        <v>4385000</v>
      </c>
      <c r="G307" s="40">
        <v>525000</v>
      </c>
    </row>
    <row r="308" spans="2:7" x14ac:dyDescent="0.35">
      <c r="B308" s="38"/>
      <c r="C308" s="62" t="s">
        <v>343</v>
      </c>
      <c r="D308" s="40">
        <v>360000</v>
      </c>
      <c r="E308" s="40">
        <v>659000</v>
      </c>
      <c r="F308" s="40">
        <v>4385000</v>
      </c>
      <c r="G308" s="40">
        <v>448000</v>
      </c>
    </row>
    <row r="309" spans="2:7" x14ac:dyDescent="0.35">
      <c r="B309" s="38"/>
      <c r="C309" s="62" t="s">
        <v>344</v>
      </c>
      <c r="D309" s="40">
        <v>360000</v>
      </c>
      <c r="E309" s="40">
        <v>659000</v>
      </c>
      <c r="F309" s="40">
        <v>4385000</v>
      </c>
      <c r="G309" s="40">
        <v>250000</v>
      </c>
    </row>
    <row r="310" spans="2:7" x14ac:dyDescent="0.35">
      <c r="B310" s="38"/>
      <c r="C310" s="62" t="s">
        <v>345</v>
      </c>
      <c r="D310" s="40">
        <v>360000</v>
      </c>
      <c r="E310" s="40">
        <v>659000</v>
      </c>
      <c r="F310" s="40">
        <v>4385000</v>
      </c>
      <c r="G310" s="40">
        <v>328000</v>
      </c>
    </row>
    <row r="311" spans="2:7" x14ac:dyDescent="0.35">
      <c r="B311" s="38"/>
      <c r="C311" s="62" t="s">
        <v>346</v>
      </c>
      <c r="D311" s="40">
        <v>360000</v>
      </c>
      <c r="E311" s="40">
        <v>659000</v>
      </c>
      <c r="F311" s="40">
        <v>4385000</v>
      </c>
      <c r="G311" s="40">
        <v>525000</v>
      </c>
    </row>
    <row r="312" spans="2:7" x14ac:dyDescent="0.35">
      <c r="B312" s="57">
        <v>22</v>
      </c>
      <c r="C312" s="63" t="s">
        <v>56</v>
      </c>
      <c r="D312" s="64">
        <v>380000</v>
      </c>
      <c r="E312" s="64">
        <v>697000</v>
      </c>
      <c r="F312" s="64">
        <v>4385000</v>
      </c>
      <c r="G312" s="65">
        <v>180000</v>
      </c>
    </row>
    <row r="313" spans="2:7" x14ac:dyDescent="0.35">
      <c r="B313" s="38"/>
      <c r="C313" s="39" t="s">
        <v>61</v>
      </c>
      <c r="D313" s="40">
        <v>380000</v>
      </c>
      <c r="E313" s="40">
        <v>697000</v>
      </c>
      <c r="F313" s="40">
        <v>4385000</v>
      </c>
      <c r="G313" s="40">
        <v>180000</v>
      </c>
    </row>
    <row r="314" spans="2:7" x14ac:dyDescent="0.35">
      <c r="B314" s="38"/>
      <c r="C314" s="62" t="s">
        <v>347</v>
      </c>
      <c r="D314" s="40">
        <v>380000</v>
      </c>
      <c r="E314" s="40">
        <v>697000</v>
      </c>
      <c r="F314" s="40">
        <v>4385000</v>
      </c>
      <c r="G314" s="40">
        <v>230000</v>
      </c>
    </row>
    <row r="315" spans="2:7" x14ac:dyDescent="0.35">
      <c r="B315" s="38"/>
      <c r="C315" s="62" t="s">
        <v>348</v>
      </c>
      <c r="D315" s="40">
        <v>380000</v>
      </c>
      <c r="E315" s="40">
        <v>697000</v>
      </c>
      <c r="F315" s="40">
        <v>4385000</v>
      </c>
      <c r="G315" s="40">
        <v>170000</v>
      </c>
    </row>
    <row r="316" spans="2:7" x14ac:dyDescent="0.35">
      <c r="B316" s="38"/>
      <c r="C316" s="62" t="s">
        <v>349</v>
      </c>
      <c r="D316" s="40">
        <v>380000</v>
      </c>
      <c r="E316" s="40">
        <v>697000</v>
      </c>
      <c r="F316" s="40">
        <v>4385000</v>
      </c>
      <c r="G316" s="40">
        <v>200000</v>
      </c>
    </row>
    <row r="317" spans="2:7" x14ac:dyDescent="0.35">
      <c r="B317" s="38"/>
      <c r="C317" s="62" t="s">
        <v>350</v>
      </c>
      <c r="D317" s="40">
        <v>380000</v>
      </c>
      <c r="E317" s="40">
        <v>697000</v>
      </c>
      <c r="F317" s="40">
        <v>4385000</v>
      </c>
      <c r="G317" s="40">
        <v>200000</v>
      </c>
    </row>
    <row r="318" spans="2:7" x14ac:dyDescent="0.35">
      <c r="B318" s="38"/>
      <c r="C318" s="62" t="s">
        <v>351</v>
      </c>
      <c r="D318" s="40">
        <v>380000</v>
      </c>
      <c r="E318" s="40">
        <v>697000</v>
      </c>
      <c r="F318" s="40">
        <v>4385000</v>
      </c>
      <c r="G318" s="40">
        <v>212000</v>
      </c>
    </row>
    <row r="319" spans="2:7" x14ac:dyDescent="0.35">
      <c r="B319" s="38"/>
      <c r="C319" s="62" t="s">
        <v>352</v>
      </c>
      <c r="D319" s="40">
        <v>380000</v>
      </c>
      <c r="E319" s="40">
        <v>697000</v>
      </c>
      <c r="F319" s="40">
        <v>4385000</v>
      </c>
      <c r="G319" s="40">
        <v>218000</v>
      </c>
    </row>
    <row r="320" spans="2:7" x14ac:dyDescent="0.35">
      <c r="B320" s="38"/>
      <c r="C320" s="62" t="s">
        <v>353</v>
      </c>
      <c r="D320" s="40">
        <v>380000</v>
      </c>
      <c r="E320" s="40">
        <v>697000</v>
      </c>
      <c r="F320" s="40">
        <v>4385000</v>
      </c>
      <c r="G320" s="40">
        <v>290000</v>
      </c>
    </row>
    <row r="321" spans="2:7" x14ac:dyDescent="0.35">
      <c r="B321" s="38"/>
      <c r="C321" s="62" t="s">
        <v>354</v>
      </c>
      <c r="D321" s="40">
        <v>380000</v>
      </c>
      <c r="E321" s="40">
        <v>697000</v>
      </c>
      <c r="F321" s="40">
        <v>4385000</v>
      </c>
      <c r="G321" s="40">
        <v>234000</v>
      </c>
    </row>
    <row r="322" spans="2:7" x14ac:dyDescent="0.35">
      <c r="B322" s="38"/>
      <c r="C322" s="62" t="s">
        <v>355</v>
      </c>
      <c r="D322" s="40">
        <v>380000</v>
      </c>
      <c r="E322" s="40">
        <v>697000</v>
      </c>
      <c r="F322" s="40">
        <v>4385000</v>
      </c>
      <c r="G322" s="40">
        <v>300000</v>
      </c>
    </row>
    <row r="323" spans="2:7" x14ac:dyDescent="0.35">
      <c r="B323" s="38"/>
      <c r="C323" s="62" t="s">
        <v>356</v>
      </c>
      <c r="D323" s="40">
        <v>380000</v>
      </c>
      <c r="E323" s="40">
        <v>697000</v>
      </c>
      <c r="F323" s="40">
        <v>4385000</v>
      </c>
      <c r="G323" s="40">
        <v>200000</v>
      </c>
    </row>
    <row r="324" spans="2:7" x14ac:dyDescent="0.35">
      <c r="B324" s="38"/>
      <c r="C324" s="62" t="s">
        <v>357</v>
      </c>
      <c r="D324" s="40">
        <v>380000</v>
      </c>
      <c r="E324" s="40">
        <v>697000</v>
      </c>
      <c r="F324" s="40">
        <v>4385000</v>
      </c>
      <c r="G324" s="40">
        <v>189000</v>
      </c>
    </row>
    <row r="325" spans="2:7" x14ac:dyDescent="0.35">
      <c r="B325" s="38"/>
      <c r="C325" s="62" t="s">
        <v>60</v>
      </c>
      <c r="D325" s="40">
        <v>380000</v>
      </c>
      <c r="E325" s="40">
        <v>697000</v>
      </c>
      <c r="F325" s="40">
        <v>4385000</v>
      </c>
      <c r="G325" s="40">
        <v>225000</v>
      </c>
    </row>
    <row r="326" spans="2:7" x14ac:dyDescent="0.35">
      <c r="B326" s="57">
        <v>23</v>
      </c>
      <c r="C326" s="63" t="s">
        <v>47</v>
      </c>
      <c r="D326" s="64">
        <v>430000</v>
      </c>
      <c r="E326" s="64">
        <v>804000</v>
      </c>
      <c r="F326" s="64">
        <v>5113000</v>
      </c>
      <c r="G326" s="65">
        <v>533000</v>
      </c>
    </row>
    <row r="327" spans="2:7" x14ac:dyDescent="0.35">
      <c r="B327" s="38"/>
      <c r="C327" s="39" t="s">
        <v>454</v>
      </c>
      <c r="D327" s="40">
        <v>430000</v>
      </c>
      <c r="E327" s="40">
        <v>804000</v>
      </c>
      <c r="F327" s="40">
        <v>5113000</v>
      </c>
      <c r="G327" s="40">
        <v>533000</v>
      </c>
    </row>
    <row r="328" spans="2:7" x14ac:dyDescent="0.35">
      <c r="B328" s="38"/>
      <c r="C328" s="62" t="s">
        <v>358</v>
      </c>
      <c r="D328" s="40">
        <v>430000</v>
      </c>
      <c r="E328" s="40">
        <v>804000</v>
      </c>
      <c r="F328" s="40">
        <v>5113000</v>
      </c>
      <c r="G328" s="40">
        <v>1500000</v>
      </c>
    </row>
    <row r="329" spans="2:7" x14ac:dyDescent="0.35">
      <c r="B329" s="38"/>
      <c r="C329" s="62" t="s">
        <v>359</v>
      </c>
      <c r="D329" s="40">
        <v>430000</v>
      </c>
      <c r="E329" s="40">
        <v>804000</v>
      </c>
      <c r="F329" s="40">
        <v>5113000</v>
      </c>
      <c r="G329" s="40">
        <v>500000</v>
      </c>
    </row>
    <row r="330" spans="2:7" x14ac:dyDescent="0.35">
      <c r="B330" s="38"/>
      <c r="C330" s="62" t="s">
        <v>360</v>
      </c>
      <c r="D330" s="40">
        <v>430000</v>
      </c>
      <c r="E330" s="40">
        <v>804000</v>
      </c>
      <c r="F330" s="40">
        <v>5113000</v>
      </c>
      <c r="G330" s="40">
        <v>1350000</v>
      </c>
    </row>
    <row r="331" spans="2:7" x14ac:dyDescent="0.35">
      <c r="B331" s="38"/>
      <c r="C331" s="62" t="s">
        <v>361</v>
      </c>
      <c r="D331" s="40">
        <v>430000</v>
      </c>
      <c r="E331" s="40">
        <v>804000</v>
      </c>
      <c r="F331" s="40">
        <v>5113000</v>
      </c>
      <c r="G331" s="40">
        <v>1650000</v>
      </c>
    </row>
    <row r="332" spans="2:7" x14ac:dyDescent="0.35">
      <c r="B332" s="38"/>
      <c r="C332" s="62" t="s">
        <v>362</v>
      </c>
      <c r="D332" s="40">
        <v>430000</v>
      </c>
      <c r="E332" s="40">
        <v>804000</v>
      </c>
      <c r="F332" s="40">
        <v>5113000</v>
      </c>
      <c r="G332" s="40">
        <v>650000</v>
      </c>
    </row>
    <row r="333" spans="2:7" x14ac:dyDescent="0.35">
      <c r="B333" s="38"/>
      <c r="C333" s="62" t="s">
        <v>49</v>
      </c>
      <c r="D333" s="40">
        <v>430000</v>
      </c>
      <c r="E333" s="40">
        <v>804000</v>
      </c>
      <c r="F333" s="40">
        <v>5113000</v>
      </c>
      <c r="G333" s="40">
        <v>550000</v>
      </c>
    </row>
    <row r="334" spans="2:7" x14ac:dyDescent="0.35">
      <c r="B334" s="38"/>
      <c r="C334" s="62" t="s">
        <v>64</v>
      </c>
      <c r="D334" s="40">
        <v>430000</v>
      </c>
      <c r="E334" s="40">
        <v>804000</v>
      </c>
      <c r="F334" s="40">
        <v>5113000</v>
      </c>
      <c r="G334" s="40">
        <v>600000</v>
      </c>
    </row>
    <row r="335" spans="2:7" x14ac:dyDescent="0.35">
      <c r="B335" s="57">
        <v>24</v>
      </c>
      <c r="C335" s="63" t="s">
        <v>46</v>
      </c>
      <c r="D335" s="64">
        <v>430000</v>
      </c>
      <c r="E335" s="64">
        <v>904000</v>
      </c>
      <c r="F335" s="64">
        <v>4385000</v>
      </c>
      <c r="G335" s="65">
        <v>218000</v>
      </c>
    </row>
    <row r="336" spans="2:7" x14ac:dyDescent="0.35">
      <c r="B336" s="57">
        <v>25</v>
      </c>
      <c r="C336" s="63" t="s">
        <v>443</v>
      </c>
      <c r="D336" s="64">
        <v>370000</v>
      </c>
      <c r="E336" s="64">
        <v>978000</v>
      </c>
      <c r="F336" s="64">
        <v>5262000</v>
      </c>
      <c r="G336" s="65">
        <v>138000</v>
      </c>
    </row>
    <row r="337" spans="2:7" x14ac:dyDescent="0.35">
      <c r="B337" s="38"/>
      <c r="C337" s="62" t="s">
        <v>363</v>
      </c>
      <c r="D337" s="40">
        <v>370000</v>
      </c>
      <c r="E337" s="40">
        <v>978000</v>
      </c>
      <c r="F337" s="40">
        <v>5262000</v>
      </c>
      <c r="G337" s="40">
        <v>250000</v>
      </c>
    </row>
    <row r="338" spans="2:7" x14ac:dyDescent="0.35">
      <c r="B338" s="38"/>
      <c r="C338" s="62" t="s">
        <v>364</v>
      </c>
      <c r="D338" s="40">
        <v>370000</v>
      </c>
      <c r="E338" s="40">
        <v>978000</v>
      </c>
      <c r="F338" s="40">
        <v>5262000</v>
      </c>
      <c r="G338" s="40">
        <v>275000</v>
      </c>
    </row>
    <row r="339" spans="2:7" x14ac:dyDescent="0.35">
      <c r="B339" s="38"/>
      <c r="C339" s="62" t="s">
        <v>365</v>
      </c>
      <c r="D339" s="40">
        <v>370000</v>
      </c>
      <c r="E339" s="40">
        <v>978000</v>
      </c>
      <c r="F339" s="40">
        <v>5262000</v>
      </c>
      <c r="G339" s="40">
        <v>250000</v>
      </c>
    </row>
    <row r="340" spans="2:7" x14ac:dyDescent="0.35">
      <c r="B340" s="38"/>
      <c r="C340" s="62" t="s">
        <v>366</v>
      </c>
      <c r="D340" s="40">
        <v>370000</v>
      </c>
      <c r="E340" s="40">
        <v>978000</v>
      </c>
      <c r="F340" s="40">
        <v>5262000</v>
      </c>
      <c r="G340" s="40">
        <v>300000</v>
      </c>
    </row>
    <row r="341" spans="2:7" x14ac:dyDescent="0.35">
      <c r="B341" s="38"/>
      <c r="C341" s="62" t="s">
        <v>367</v>
      </c>
      <c r="D341" s="40">
        <v>370000</v>
      </c>
      <c r="E341" s="40">
        <v>978000</v>
      </c>
      <c r="F341" s="40">
        <v>5262000</v>
      </c>
      <c r="G341" s="40">
        <v>180000</v>
      </c>
    </row>
    <row r="342" spans="2:7" x14ac:dyDescent="0.35">
      <c r="B342" s="38"/>
      <c r="C342" s="62" t="s">
        <v>368</v>
      </c>
      <c r="D342" s="40">
        <v>370000</v>
      </c>
      <c r="E342" s="40">
        <v>978000</v>
      </c>
      <c r="F342" s="40">
        <v>5262000</v>
      </c>
      <c r="G342" s="40">
        <v>180000</v>
      </c>
    </row>
    <row r="343" spans="2:7" x14ac:dyDescent="0.35">
      <c r="B343" s="38"/>
      <c r="C343" s="62" t="s">
        <v>369</v>
      </c>
      <c r="D343" s="40">
        <v>370000</v>
      </c>
      <c r="E343" s="40">
        <v>978000</v>
      </c>
      <c r="F343" s="40">
        <v>5262000</v>
      </c>
      <c r="G343" s="40">
        <v>200000</v>
      </c>
    </row>
    <row r="344" spans="2:7" x14ac:dyDescent="0.35">
      <c r="B344" s="38"/>
      <c r="C344" s="62" t="s">
        <v>370</v>
      </c>
      <c r="D344" s="40">
        <v>370000</v>
      </c>
      <c r="E344" s="40">
        <v>978000</v>
      </c>
      <c r="F344" s="40">
        <v>5262000</v>
      </c>
      <c r="G344" s="40">
        <v>175000</v>
      </c>
    </row>
    <row r="345" spans="2:7" x14ac:dyDescent="0.35">
      <c r="B345" s="38"/>
      <c r="C345" s="62" t="s">
        <v>371</v>
      </c>
      <c r="D345" s="40">
        <v>370000</v>
      </c>
      <c r="E345" s="40">
        <v>978000</v>
      </c>
      <c r="F345" s="40">
        <v>5262000</v>
      </c>
      <c r="G345" s="40">
        <v>175000</v>
      </c>
    </row>
    <row r="346" spans="2:7" x14ac:dyDescent="0.35">
      <c r="B346" s="38"/>
      <c r="C346" s="62" t="s">
        <v>372</v>
      </c>
      <c r="D346" s="40">
        <v>370000</v>
      </c>
      <c r="E346" s="40">
        <v>978000</v>
      </c>
      <c r="F346" s="40">
        <v>5262000</v>
      </c>
      <c r="G346" s="40">
        <v>250000</v>
      </c>
    </row>
    <row r="347" spans="2:7" x14ac:dyDescent="0.35">
      <c r="B347" s="38"/>
      <c r="C347" s="62" t="s">
        <v>373</v>
      </c>
      <c r="D347" s="40">
        <v>370000</v>
      </c>
      <c r="E347" s="40">
        <v>978000</v>
      </c>
      <c r="F347" s="40">
        <v>5262000</v>
      </c>
      <c r="G347" s="40">
        <v>170000</v>
      </c>
    </row>
    <row r="348" spans="2:7" x14ac:dyDescent="0.35">
      <c r="B348" s="57">
        <v>26</v>
      </c>
      <c r="C348" s="63" t="s">
        <v>444</v>
      </c>
      <c r="D348" s="64">
        <v>370000</v>
      </c>
      <c r="E348" s="64">
        <v>955000</v>
      </c>
      <c r="F348" s="64">
        <v>5262000</v>
      </c>
      <c r="G348" s="65">
        <v>265000</v>
      </c>
    </row>
    <row r="349" spans="2:7" x14ac:dyDescent="0.35">
      <c r="B349" s="38"/>
      <c r="C349" s="62" t="s">
        <v>374</v>
      </c>
      <c r="D349" s="40">
        <v>370000</v>
      </c>
      <c r="E349" s="40">
        <v>955000</v>
      </c>
      <c r="F349" s="40">
        <v>5262000</v>
      </c>
      <c r="G349" s="40">
        <v>400000</v>
      </c>
    </row>
    <row r="350" spans="2:7" x14ac:dyDescent="0.35">
      <c r="B350" s="38"/>
      <c r="C350" s="62" t="s">
        <v>375</v>
      </c>
      <c r="D350" s="40">
        <v>370000</v>
      </c>
      <c r="E350" s="40">
        <v>955000</v>
      </c>
      <c r="F350" s="40">
        <v>5262000</v>
      </c>
      <c r="G350" s="40">
        <v>300000</v>
      </c>
    </row>
    <row r="351" spans="2:7" x14ac:dyDescent="0.35">
      <c r="B351" s="38"/>
      <c r="C351" s="62" t="s">
        <v>376</v>
      </c>
      <c r="D351" s="40">
        <v>370000</v>
      </c>
      <c r="E351" s="40">
        <v>955000</v>
      </c>
      <c r="F351" s="40">
        <v>5262000</v>
      </c>
      <c r="G351" s="40">
        <v>350000</v>
      </c>
    </row>
    <row r="352" spans="2:7" x14ac:dyDescent="0.35">
      <c r="B352" s="38"/>
      <c r="C352" s="62" t="s">
        <v>377</v>
      </c>
      <c r="D352" s="40">
        <v>370000</v>
      </c>
      <c r="E352" s="40">
        <v>955000</v>
      </c>
      <c r="F352" s="40">
        <v>5262000</v>
      </c>
      <c r="G352" s="40">
        <v>650000</v>
      </c>
    </row>
    <row r="353" spans="2:7" x14ac:dyDescent="0.35">
      <c r="B353" s="57">
        <v>27</v>
      </c>
      <c r="C353" s="63" t="s">
        <v>445</v>
      </c>
      <c r="D353" s="64">
        <v>410000</v>
      </c>
      <c r="E353" s="64">
        <v>704000</v>
      </c>
      <c r="F353" s="64">
        <f>2674000+4867000</f>
        <v>7541000</v>
      </c>
      <c r="G353" s="65">
        <v>313000</v>
      </c>
    </row>
    <row r="354" spans="2:7" x14ac:dyDescent="0.35">
      <c r="B354" s="38"/>
      <c r="C354" s="62" t="s">
        <v>378</v>
      </c>
      <c r="D354" s="40">
        <v>410000</v>
      </c>
      <c r="E354" s="40">
        <v>704000</v>
      </c>
      <c r="F354" s="40">
        <f t="shared" ref="F354:F358" si="2">2674000+4867000</f>
        <v>7541000</v>
      </c>
      <c r="G354" s="40">
        <v>240000</v>
      </c>
    </row>
    <row r="355" spans="2:7" x14ac:dyDescent="0.35">
      <c r="B355" s="38"/>
      <c r="C355" s="62" t="s">
        <v>379</v>
      </c>
      <c r="D355" s="40">
        <v>410000</v>
      </c>
      <c r="E355" s="40">
        <v>704000</v>
      </c>
      <c r="F355" s="40">
        <f t="shared" si="2"/>
        <v>7541000</v>
      </c>
      <c r="G355" s="40">
        <v>359000</v>
      </c>
    </row>
    <row r="356" spans="2:7" x14ac:dyDescent="0.35">
      <c r="B356" s="38"/>
      <c r="C356" s="62" t="s">
        <v>380</v>
      </c>
      <c r="D356" s="40">
        <v>410000</v>
      </c>
      <c r="E356" s="40">
        <v>704000</v>
      </c>
      <c r="F356" s="40">
        <f t="shared" si="2"/>
        <v>7541000</v>
      </c>
      <c r="G356" s="40">
        <v>200000</v>
      </c>
    </row>
    <row r="357" spans="2:7" x14ac:dyDescent="0.35">
      <c r="B357" s="38"/>
      <c r="C357" s="62" t="s">
        <v>381</v>
      </c>
      <c r="D357" s="40">
        <v>410000</v>
      </c>
      <c r="E357" s="40">
        <v>704000</v>
      </c>
      <c r="F357" s="40">
        <f t="shared" si="2"/>
        <v>7541000</v>
      </c>
      <c r="G357" s="40">
        <v>270000</v>
      </c>
    </row>
    <row r="358" spans="2:7" x14ac:dyDescent="0.35">
      <c r="B358" s="38"/>
      <c r="C358" s="62" t="s">
        <v>382</v>
      </c>
      <c r="D358" s="40">
        <v>410000</v>
      </c>
      <c r="E358" s="40">
        <v>704000</v>
      </c>
      <c r="F358" s="40">
        <f t="shared" si="2"/>
        <v>7541000</v>
      </c>
      <c r="G358" s="40">
        <v>260000</v>
      </c>
    </row>
    <row r="359" spans="2:7" x14ac:dyDescent="0.35">
      <c r="B359" s="57">
        <v>28</v>
      </c>
      <c r="C359" s="63" t="s">
        <v>446</v>
      </c>
      <c r="D359" s="64">
        <v>430000</v>
      </c>
      <c r="E359" s="64">
        <v>745000</v>
      </c>
      <c r="F359" s="64">
        <v>3433000</v>
      </c>
      <c r="G359" s="65">
        <v>187000</v>
      </c>
    </row>
    <row r="360" spans="2:7" x14ac:dyDescent="0.35">
      <c r="B360" s="38"/>
      <c r="C360" s="62" t="s">
        <v>383</v>
      </c>
      <c r="D360" s="40">
        <v>430000</v>
      </c>
      <c r="E360" s="40">
        <v>745000</v>
      </c>
      <c r="F360" s="40">
        <v>3433000</v>
      </c>
      <c r="G360" s="40">
        <v>235000</v>
      </c>
    </row>
    <row r="361" spans="2:7" x14ac:dyDescent="0.35">
      <c r="B361" s="38"/>
      <c r="C361" s="62" t="s">
        <v>384</v>
      </c>
      <c r="D361" s="40">
        <v>430000</v>
      </c>
      <c r="E361" s="40">
        <v>745000</v>
      </c>
      <c r="F361" s="40">
        <v>3433000</v>
      </c>
      <c r="G361" s="40">
        <v>210000</v>
      </c>
    </row>
    <row r="362" spans="2:7" x14ac:dyDescent="0.35">
      <c r="B362" s="38"/>
      <c r="C362" s="62" t="s">
        <v>385</v>
      </c>
      <c r="D362" s="40">
        <v>430000</v>
      </c>
      <c r="E362" s="40">
        <v>745000</v>
      </c>
      <c r="F362" s="40">
        <v>3433000</v>
      </c>
      <c r="G362" s="40">
        <v>240000</v>
      </c>
    </row>
    <row r="363" spans="2:7" x14ac:dyDescent="0.35">
      <c r="B363" s="38"/>
      <c r="C363" s="62" t="s">
        <v>386</v>
      </c>
      <c r="D363" s="40">
        <v>430000</v>
      </c>
      <c r="E363" s="40">
        <v>745000</v>
      </c>
      <c r="F363" s="40">
        <v>3433000</v>
      </c>
      <c r="G363" s="40">
        <v>240000</v>
      </c>
    </row>
    <row r="364" spans="2:7" x14ac:dyDescent="0.35">
      <c r="B364" s="38"/>
      <c r="C364" s="62" t="s">
        <v>387</v>
      </c>
      <c r="D364" s="40">
        <v>430000</v>
      </c>
      <c r="E364" s="40">
        <v>745000</v>
      </c>
      <c r="F364" s="40">
        <v>3433000</v>
      </c>
      <c r="G364" s="40">
        <v>250000</v>
      </c>
    </row>
    <row r="365" spans="2:7" x14ac:dyDescent="0.35">
      <c r="B365" s="38"/>
      <c r="C365" s="62" t="s">
        <v>388</v>
      </c>
      <c r="D365" s="40">
        <v>430000</v>
      </c>
      <c r="E365" s="40">
        <v>745000</v>
      </c>
      <c r="F365" s="40">
        <v>3433000</v>
      </c>
      <c r="G365" s="40">
        <v>175000</v>
      </c>
    </row>
    <row r="366" spans="2:7" x14ac:dyDescent="0.35">
      <c r="B366" s="38"/>
      <c r="C366" s="62" t="s">
        <v>389</v>
      </c>
      <c r="D366" s="40">
        <v>430000</v>
      </c>
      <c r="E366" s="40">
        <v>745000</v>
      </c>
      <c r="F366" s="40">
        <v>3433000</v>
      </c>
      <c r="G366" s="40">
        <v>230000</v>
      </c>
    </row>
    <row r="367" spans="2:7" x14ac:dyDescent="0.35">
      <c r="B367" s="38"/>
      <c r="C367" s="62" t="s">
        <v>390</v>
      </c>
      <c r="D367" s="40">
        <v>430000</v>
      </c>
      <c r="E367" s="40">
        <v>745000</v>
      </c>
      <c r="F367" s="40">
        <v>3433000</v>
      </c>
      <c r="G367" s="40">
        <v>350000</v>
      </c>
    </row>
    <row r="368" spans="2:7" x14ac:dyDescent="0.35">
      <c r="B368" s="38"/>
      <c r="C368" s="62" t="s">
        <v>391</v>
      </c>
      <c r="D368" s="40">
        <v>430000</v>
      </c>
      <c r="E368" s="40">
        <v>745000</v>
      </c>
      <c r="F368" s="40">
        <v>3433000</v>
      </c>
      <c r="G368" s="40">
        <v>375000</v>
      </c>
    </row>
    <row r="369" spans="2:7" x14ac:dyDescent="0.35">
      <c r="B369" s="38"/>
      <c r="C369" s="62" t="s">
        <v>392</v>
      </c>
      <c r="D369" s="40">
        <v>430000</v>
      </c>
      <c r="E369" s="40">
        <v>745000</v>
      </c>
      <c r="F369" s="40">
        <v>3433000</v>
      </c>
      <c r="G369" s="40">
        <v>365000</v>
      </c>
    </row>
    <row r="370" spans="2:7" x14ac:dyDescent="0.35">
      <c r="B370" s="38"/>
      <c r="C370" s="62" t="s">
        <v>393</v>
      </c>
      <c r="D370" s="40">
        <v>430000</v>
      </c>
      <c r="E370" s="40">
        <v>745000</v>
      </c>
      <c r="F370" s="40">
        <v>3433000</v>
      </c>
      <c r="G370" s="40">
        <v>170000</v>
      </c>
    </row>
    <row r="371" spans="2:7" x14ac:dyDescent="0.35">
      <c r="B371" s="38"/>
      <c r="C371" s="60" t="s">
        <v>394</v>
      </c>
      <c r="D371" s="40">
        <v>430000</v>
      </c>
      <c r="E371" s="40">
        <v>745000</v>
      </c>
      <c r="F371" s="40">
        <v>3433000</v>
      </c>
      <c r="G371" s="40">
        <v>230000</v>
      </c>
    </row>
    <row r="372" spans="2:7" x14ac:dyDescent="0.35">
      <c r="B372" s="38"/>
      <c r="C372" s="60" t="s">
        <v>395</v>
      </c>
      <c r="D372" s="40">
        <v>430000</v>
      </c>
      <c r="E372" s="40">
        <v>745000</v>
      </c>
      <c r="F372" s="40">
        <v>3433000</v>
      </c>
      <c r="G372" s="40">
        <v>230000</v>
      </c>
    </row>
    <row r="373" spans="2:7" x14ac:dyDescent="0.35">
      <c r="B373" s="38"/>
      <c r="C373" s="60" t="s">
        <v>396</v>
      </c>
      <c r="D373" s="40">
        <v>430000</v>
      </c>
      <c r="E373" s="40">
        <v>745000</v>
      </c>
      <c r="F373" s="40">
        <v>3433000</v>
      </c>
      <c r="G373" s="40">
        <v>235000</v>
      </c>
    </row>
    <row r="374" spans="2:7" x14ac:dyDescent="0.35">
      <c r="B374" s="38"/>
      <c r="C374" s="60" t="s">
        <v>397</v>
      </c>
      <c r="D374" s="40">
        <v>430000</v>
      </c>
      <c r="E374" s="40">
        <v>745000</v>
      </c>
      <c r="F374" s="40">
        <v>3433000</v>
      </c>
      <c r="G374" s="40">
        <v>235000</v>
      </c>
    </row>
    <row r="375" spans="2:7" x14ac:dyDescent="0.35">
      <c r="B375" s="38"/>
      <c r="C375" s="60" t="s">
        <v>398</v>
      </c>
      <c r="D375" s="40">
        <v>430000</v>
      </c>
      <c r="E375" s="40">
        <v>745000</v>
      </c>
      <c r="F375" s="40">
        <v>3433000</v>
      </c>
      <c r="G375" s="40">
        <v>190000</v>
      </c>
    </row>
    <row r="376" spans="2:7" x14ac:dyDescent="0.35">
      <c r="B376" s="38"/>
      <c r="C376" s="60" t="s">
        <v>399</v>
      </c>
      <c r="D376" s="40">
        <v>430000</v>
      </c>
      <c r="E376" s="40">
        <v>745000</v>
      </c>
      <c r="F376" s="40">
        <v>3433000</v>
      </c>
      <c r="G376" s="40">
        <v>350000</v>
      </c>
    </row>
    <row r="377" spans="2:7" x14ac:dyDescent="0.35">
      <c r="B377" s="38"/>
      <c r="C377" s="60" t="s">
        <v>400</v>
      </c>
      <c r="D377" s="40">
        <v>430000</v>
      </c>
      <c r="E377" s="40">
        <v>745000</v>
      </c>
      <c r="F377" s="40">
        <v>3433000</v>
      </c>
      <c r="G377" s="40">
        <v>350000</v>
      </c>
    </row>
    <row r="378" spans="2:7" x14ac:dyDescent="0.35">
      <c r="B378" s="38"/>
      <c r="C378" s="60" t="s">
        <v>401</v>
      </c>
      <c r="D378" s="40">
        <v>430000</v>
      </c>
      <c r="E378" s="40">
        <v>745000</v>
      </c>
      <c r="F378" s="40">
        <v>3433000</v>
      </c>
      <c r="G378" s="40">
        <v>230000</v>
      </c>
    </row>
    <row r="379" spans="2:7" x14ac:dyDescent="0.35">
      <c r="B379" s="38"/>
      <c r="C379" s="60" t="s">
        <v>402</v>
      </c>
      <c r="D379" s="40">
        <v>430000</v>
      </c>
      <c r="E379" s="40">
        <v>745000</v>
      </c>
      <c r="F379" s="40">
        <v>3433000</v>
      </c>
      <c r="G379" s="40">
        <v>350000</v>
      </c>
    </row>
    <row r="380" spans="2:7" x14ac:dyDescent="0.35">
      <c r="B380" s="38"/>
      <c r="C380" s="60" t="s">
        <v>403</v>
      </c>
      <c r="D380" s="40">
        <v>430000</v>
      </c>
      <c r="E380" s="40">
        <v>745000</v>
      </c>
      <c r="F380" s="40">
        <v>3433000</v>
      </c>
      <c r="G380" s="40">
        <v>225000</v>
      </c>
    </row>
    <row r="381" spans="2:7" x14ac:dyDescent="0.35">
      <c r="B381" s="38">
        <v>29</v>
      </c>
      <c r="C381" s="54" t="s">
        <v>51</v>
      </c>
      <c r="D381" s="64">
        <v>370000</v>
      </c>
      <c r="E381" s="64">
        <v>951000</v>
      </c>
      <c r="F381" s="64">
        <v>3883000</v>
      </c>
      <c r="G381" s="65">
        <v>165000</v>
      </c>
    </row>
    <row r="382" spans="2:7" x14ac:dyDescent="0.35">
      <c r="B382" s="38"/>
      <c r="C382" s="60" t="s">
        <v>404</v>
      </c>
      <c r="D382" s="40">
        <v>370000</v>
      </c>
      <c r="E382" s="40">
        <v>951000</v>
      </c>
      <c r="F382" s="40">
        <v>3883000</v>
      </c>
      <c r="G382" s="40">
        <v>400000</v>
      </c>
    </row>
    <row r="383" spans="2:7" x14ac:dyDescent="0.35">
      <c r="B383" s="38"/>
      <c r="C383" s="60" t="s">
        <v>405</v>
      </c>
      <c r="D383" s="40">
        <v>370000</v>
      </c>
      <c r="E383" s="40">
        <v>951000</v>
      </c>
      <c r="F383" s="40">
        <v>3883000</v>
      </c>
      <c r="G383" s="40">
        <v>472000</v>
      </c>
    </row>
    <row r="384" spans="2:7" x14ac:dyDescent="0.35">
      <c r="B384" s="38"/>
      <c r="C384" s="60" t="s">
        <v>406</v>
      </c>
      <c r="D384" s="40">
        <v>370000</v>
      </c>
      <c r="E384" s="40">
        <v>951000</v>
      </c>
      <c r="F384" s="40">
        <v>3883000</v>
      </c>
      <c r="G384" s="40">
        <v>130000</v>
      </c>
    </row>
    <row r="385" spans="2:7" x14ac:dyDescent="0.35">
      <c r="B385" s="38"/>
      <c r="C385" s="60" t="s">
        <v>407</v>
      </c>
      <c r="D385" s="40">
        <v>370000</v>
      </c>
      <c r="E385" s="40">
        <v>951000</v>
      </c>
      <c r="F385" s="40">
        <v>3883000</v>
      </c>
      <c r="G385" s="40">
        <v>400000</v>
      </c>
    </row>
    <row r="386" spans="2:7" x14ac:dyDescent="0.35">
      <c r="B386" s="38"/>
      <c r="C386" s="60" t="s">
        <v>408</v>
      </c>
      <c r="D386" s="40">
        <v>370000</v>
      </c>
      <c r="E386" s="40">
        <v>951000</v>
      </c>
      <c r="F386" s="40">
        <v>3883000</v>
      </c>
      <c r="G386" s="40">
        <v>400000</v>
      </c>
    </row>
    <row r="387" spans="2:7" x14ac:dyDescent="0.35">
      <c r="B387" s="38"/>
      <c r="C387" s="60" t="s">
        <v>409</v>
      </c>
      <c r="D387" s="40">
        <v>370000</v>
      </c>
      <c r="E387" s="40">
        <v>951000</v>
      </c>
      <c r="F387" s="40">
        <v>3883000</v>
      </c>
      <c r="G387" s="40">
        <v>250000</v>
      </c>
    </row>
    <row r="388" spans="2:7" x14ac:dyDescent="0.35">
      <c r="B388" s="38"/>
      <c r="C388" s="60" t="s">
        <v>410</v>
      </c>
      <c r="D388" s="40">
        <v>370000</v>
      </c>
      <c r="E388" s="40">
        <v>951000</v>
      </c>
      <c r="F388" s="40">
        <v>3883000</v>
      </c>
      <c r="G388" s="40">
        <v>280000</v>
      </c>
    </row>
    <row r="389" spans="2:7" x14ac:dyDescent="0.35">
      <c r="B389" s="38"/>
      <c r="C389" s="60" t="s">
        <v>411</v>
      </c>
      <c r="D389" s="40">
        <v>370000</v>
      </c>
      <c r="E389" s="40">
        <v>951000</v>
      </c>
      <c r="F389" s="40">
        <v>3883000</v>
      </c>
      <c r="G389" s="40">
        <v>219000</v>
      </c>
    </row>
    <row r="390" spans="2:7" x14ac:dyDescent="0.35">
      <c r="B390" s="38"/>
      <c r="C390" s="60" t="s">
        <v>412</v>
      </c>
      <c r="D390" s="40">
        <v>370000</v>
      </c>
      <c r="E390" s="40">
        <v>951000</v>
      </c>
      <c r="F390" s="40">
        <v>3883000</v>
      </c>
      <c r="G390" s="40">
        <v>350000</v>
      </c>
    </row>
    <row r="391" spans="2:7" x14ac:dyDescent="0.35">
      <c r="B391" s="38"/>
      <c r="C391" s="60" t="s">
        <v>413</v>
      </c>
      <c r="D391" s="40">
        <v>370000</v>
      </c>
      <c r="E391" s="40">
        <v>951000</v>
      </c>
      <c r="F391" s="40">
        <v>3883000</v>
      </c>
      <c r="G391" s="40">
        <v>412000</v>
      </c>
    </row>
    <row r="392" spans="2:7" x14ac:dyDescent="0.35">
      <c r="B392" s="38">
        <v>30</v>
      </c>
      <c r="C392" s="54" t="s">
        <v>447</v>
      </c>
      <c r="D392" s="64">
        <v>380000</v>
      </c>
      <c r="E392" s="64">
        <v>786000</v>
      </c>
      <c r="F392" s="64">
        <v>5466000</v>
      </c>
      <c r="G392" s="65">
        <v>171000</v>
      </c>
    </row>
    <row r="393" spans="2:7" x14ac:dyDescent="0.35">
      <c r="B393" s="38"/>
      <c r="C393" s="60" t="s">
        <v>414</v>
      </c>
      <c r="D393" s="40">
        <v>380000</v>
      </c>
      <c r="E393" s="40">
        <v>786000</v>
      </c>
      <c r="F393" s="40">
        <v>5466000</v>
      </c>
      <c r="G393" s="40">
        <v>355000</v>
      </c>
    </row>
    <row r="394" spans="2:7" x14ac:dyDescent="0.35">
      <c r="B394" s="38"/>
      <c r="C394" s="60" t="s">
        <v>415</v>
      </c>
      <c r="D394" s="40">
        <v>380000</v>
      </c>
      <c r="E394" s="40">
        <v>786000</v>
      </c>
      <c r="F394" s="40">
        <v>5466000</v>
      </c>
      <c r="G394" s="40">
        <v>370000</v>
      </c>
    </row>
    <row r="395" spans="2:7" x14ac:dyDescent="0.35">
      <c r="B395" s="38"/>
      <c r="C395" s="60" t="s">
        <v>416</v>
      </c>
      <c r="D395" s="40">
        <v>380000</v>
      </c>
      <c r="E395" s="40">
        <v>786000</v>
      </c>
      <c r="F395" s="40">
        <v>5466000</v>
      </c>
      <c r="G395" s="40">
        <v>300000</v>
      </c>
    </row>
    <row r="396" spans="2:7" x14ac:dyDescent="0.35">
      <c r="B396" s="38"/>
      <c r="C396" s="60" t="s">
        <v>417</v>
      </c>
      <c r="D396" s="40">
        <v>380000</v>
      </c>
      <c r="E396" s="40">
        <v>786000</v>
      </c>
      <c r="F396" s="40">
        <v>5466000</v>
      </c>
      <c r="G396" s="40">
        <v>425000</v>
      </c>
    </row>
    <row r="397" spans="2:7" x14ac:dyDescent="0.35">
      <c r="B397" s="38"/>
      <c r="C397" s="60" t="s">
        <v>418</v>
      </c>
      <c r="D397" s="40">
        <v>380000</v>
      </c>
      <c r="E397" s="40">
        <v>786000</v>
      </c>
      <c r="F397" s="40">
        <v>5466000</v>
      </c>
      <c r="G397" s="40">
        <v>300000</v>
      </c>
    </row>
    <row r="398" spans="2:7" x14ac:dyDescent="0.35">
      <c r="B398" s="38"/>
      <c r="C398" s="60" t="s">
        <v>419</v>
      </c>
      <c r="D398" s="40">
        <v>380000</v>
      </c>
      <c r="E398" s="40">
        <v>786000</v>
      </c>
      <c r="F398" s="40">
        <v>5466000</v>
      </c>
      <c r="G398" s="40">
        <v>305000</v>
      </c>
    </row>
    <row r="399" spans="2:7" x14ac:dyDescent="0.35">
      <c r="B399" s="38"/>
      <c r="C399" s="60" t="s">
        <v>420</v>
      </c>
      <c r="D399" s="40">
        <v>380000</v>
      </c>
      <c r="E399" s="40">
        <v>786000</v>
      </c>
      <c r="F399" s="40">
        <v>5466000</v>
      </c>
      <c r="G399" s="40">
        <v>300000</v>
      </c>
    </row>
    <row r="400" spans="2:7" x14ac:dyDescent="0.35">
      <c r="B400" s="38">
        <v>31</v>
      </c>
      <c r="C400" s="54" t="s">
        <v>59</v>
      </c>
      <c r="D400" s="64">
        <v>380000</v>
      </c>
      <c r="E400" s="64">
        <v>667000</v>
      </c>
      <c r="F400" s="64">
        <v>4845000</v>
      </c>
      <c r="G400" s="65">
        <v>288000</v>
      </c>
    </row>
    <row r="401" spans="2:9" x14ac:dyDescent="0.35">
      <c r="B401" s="44">
        <v>32</v>
      </c>
      <c r="C401" s="54" t="s">
        <v>80</v>
      </c>
      <c r="D401" s="64">
        <v>430000</v>
      </c>
      <c r="E401" s="64">
        <v>605000</v>
      </c>
      <c r="F401" s="64">
        <v>4845000</v>
      </c>
      <c r="G401" s="65">
        <v>215000</v>
      </c>
    </row>
    <row r="402" spans="2:9" x14ac:dyDescent="0.35">
      <c r="B402" s="38"/>
      <c r="C402" s="60" t="s">
        <v>421</v>
      </c>
      <c r="D402" s="40">
        <v>430000</v>
      </c>
      <c r="E402" s="40">
        <v>605000</v>
      </c>
      <c r="F402" s="40">
        <v>4845000</v>
      </c>
      <c r="G402" s="40">
        <v>850000</v>
      </c>
    </row>
    <row r="403" spans="2:9" x14ac:dyDescent="0.35">
      <c r="B403" s="38"/>
      <c r="C403" s="60" t="s">
        <v>422</v>
      </c>
      <c r="D403" s="40">
        <v>430000</v>
      </c>
      <c r="E403" s="40">
        <v>605000</v>
      </c>
      <c r="F403" s="40">
        <v>4845000</v>
      </c>
      <c r="G403" s="40">
        <v>1000000</v>
      </c>
    </row>
    <row r="404" spans="2:9" x14ac:dyDescent="0.35">
      <c r="B404" s="38"/>
      <c r="C404" s="60" t="s">
        <v>423</v>
      </c>
      <c r="D404" s="40">
        <v>430000</v>
      </c>
      <c r="E404" s="40">
        <v>605000</v>
      </c>
      <c r="F404" s="40">
        <v>4845000</v>
      </c>
      <c r="G404" s="40">
        <v>1250000</v>
      </c>
    </row>
    <row r="405" spans="2:9" x14ac:dyDescent="0.35">
      <c r="B405" s="38"/>
      <c r="C405" s="60" t="s">
        <v>424</v>
      </c>
      <c r="D405" s="40">
        <v>430000</v>
      </c>
      <c r="E405" s="40">
        <v>605000</v>
      </c>
      <c r="F405" s="40">
        <v>4845000</v>
      </c>
      <c r="G405" s="40">
        <v>900000</v>
      </c>
    </row>
    <row r="406" spans="2:9" x14ac:dyDescent="0.35">
      <c r="B406" s="38">
        <v>33</v>
      </c>
      <c r="C406" s="54" t="s">
        <v>130</v>
      </c>
      <c r="D406" s="64">
        <v>580000</v>
      </c>
      <c r="E406" s="64">
        <v>1038000</v>
      </c>
      <c r="F406" s="64">
        <v>7231000</v>
      </c>
      <c r="G406" s="65">
        <v>513000</v>
      </c>
    </row>
    <row r="407" spans="2:9" x14ac:dyDescent="0.35">
      <c r="B407" s="38"/>
      <c r="C407" s="60" t="s">
        <v>425</v>
      </c>
      <c r="D407" s="40">
        <v>580000</v>
      </c>
      <c r="E407" s="40">
        <v>1038000</v>
      </c>
      <c r="F407" s="40">
        <v>7231000</v>
      </c>
      <c r="G407" s="40">
        <v>600000</v>
      </c>
    </row>
    <row r="408" spans="2:9" x14ac:dyDescent="0.35">
      <c r="B408" s="38"/>
      <c r="C408" s="60" t="s">
        <v>426</v>
      </c>
      <c r="D408" s="40">
        <v>580000</v>
      </c>
      <c r="E408" s="40">
        <v>1038000</v>
      </c>
      <c r="F408" s="40">
        <v>7231000</v>
      </c>
      <c r="G408" s="40">
        <v>900000</v>
      </c>
    </row>
    <row r="409" spans="2:9" x14ac:dyDescent="0.35">
      <c r="B409" s="38"/>
      <c r="C409" s="60" t="s">
        <v>427</v>
      </c>
      <c r="D409" s="40">
        <v>580000</v>
      </c>
      <c r="E409" s="40">
        <v>1038000</v>
      </c>
      <c r="F409" s="40">
        <v>7231000</v>
      </c>
      <c r="G409" s="40">
        <v>2700000</v>
      </c>
    </row>
    <row r="410" spans="2:9" x14ac:dyDescent="0.35">
      <c r="B410" s="38">
        <v>34</v>
      </c>
      <c r="C410" s="54" t="s">
        <v>55</v>
      </c>
      <c r="D410" s="64">
        <v>480000</v>
      </c>
      <c r="E410" s="64">
        <v>967000</v>
      </c>
      <c r="F410" s="64">
        <v>7081000</v>
      </c>
      <c r="G410" s="65">
        <v>236000</v>
      </c>
    </row>
    <row r="411" spans="2:9" x14ac:dyDescent="0.35">
      <c r="B411" s="38"/>
      <c r="C411" s="60" t="s">
        <v>428</v>
      </c>
      <c r="D411" s="40">
        <v>480000</v>
      </c>
      <c r="E411" s="40">
        <v>967000</v>
      </c>
      <c r="F411" s="40">
        <v>7081000</v>
      </c>
      <c r="G411" s="40">
        <v>900000</v>
      </c>
    </row>
    <row r="412" spans="2:9" x14ac:dyDescent="0.35">
      <c r="B412" s="38"/>
      <c r="C412" s="60" t="s">
        <v>429</v>
      </c>
      <c r="D412" s="40">
        <v>480000</v>
      </c>
      <c r="E412" s="40">
        <v>967000</v>
      </c>
      <c r="F412" s="40">
        <v>7081000</v>
      </c>
      <c r="G412" s="40">
        <v>750000</v>
      </c>
    </row>
    <row r="413" spans="2:9" x14ac:dyDescent="0.35">
      <c r="B413" s="38"/>
      <c r="C413" s="60" t="s">
        <v>430</v>
      </c>
      <c r="D413" s="40">
        <v>480000</v>
      </c>
      <c r="E413" s="40">
        <v>967000</v>
      </c>
      <c r="F413" s="40">
        <v>7081000</v>
      </c>
      <c r="G413" s="40">
        <v>2650000</v>
      </c>
    </row>
    <row r="414" spans="2:9" x14ac:dyDescent="0.35">
      <c r="B414" s="38">
        <v>35</v>
      </c>
      <c r="C414" s="54" t="s">
        <v>456</v>
      </c>
      <c r="D414" s="64" t="s">
        <v>455</v>
      </c>
      <c r="E414" s="64" t="s">
        <v>460</v>
      </c>
      <c r="F414" s="64" t="s">
        <v>461</v>
      </c>
      <c r="G414" s="65" t="s">
        <v>462</v>
      </c>
      <c r="I414" s="84"/>
    </row>
    <row r="415" spans="2:9" x14ac:dyDescent="0.35">
      <c r="B415" s="38">
        <v>36</v>
      </c>
      <c r="C415" s="54" t="s">
        <v>457</v>
      </c>
      <c r="D415" s="64">
        <v>580000</v>
      </c>
      <c r="E415" s="64">
        <v>1038000</v>
      </c>
      <c r="F415" s="64">
        <v>6589000</v>
      </c>
      <c r="G415" s="65">
        <v>513000</v>
      </c>
    </row>
    <row r="416" spans="2:9" x14ac:dyDescent="0.35">
      <c r="B416" s="38">
        <v>37</v>
      </c>
      <c r="C416" s="54" t="s">
        <v>458</v>
      </c>
      <c r="D416" s="64">
        <v>580000</v>
      </c>
      <c r="E416" s="64">
        <v>1526000</v>
      </c>
      <c r="F416" s="64">
        <v>7231000</v>
      </c>
      <c r="G416" s="65">
        <v>513000</v>
      </c>
      <c r="I416" s="84"/>
    </row>
    <row r="417" spans="2:9" x14ac:dyDescent="0.35">
      <c r="B417" s="38">
        <v>38</v>
      </c>
      <c r="C417" s="54" t="s">
        <v>459</v>
      </c>
      <c r="D417" s="64">
        <v>580000</v>
      </c>
      <c r="E417" s="64">
        <v>1536000</v>
      </c>
      <c r="F417" s="64">
        <v>7231000</v>
      </c>
      <c r="G417" s="65">
        <v>513000</v>
      </c>
      <c r="I417" s="84"/>
    </row>
    <row r="418" spans="2:9" x14ac:dyDescent="0.35">
      <c r="B418" s="38"/>
      <c r="C418" s="54"/>
      <c r="D418" s="64"/>
      <c r="E418" s="64"/>
      <c r="F418" s="64"/>
      <c r="G418" s="65"/>
    </row>
  </sheetData>
  <mergeCells count="1">
    <mergeCell ref="B1:G1"/>
  </mergeCells>
  <phoneticPr fontId="27" type="noConversion"/>
  <pageMargins left="0.7" right="0.7" top="0.75" bottom="0.75" header="0.3" footer="0.3"/>
  <pageSetup paperSize="258" scale="78" fitToHeight="0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DftrTarif&amp;JamAlat</vt:lpstr>
      <vt:lpstr>HitungTarif&amp;JamAlat</vt:lpstr>
      <vt:lpstr>LIST SBM</vt:lpstr>
      <vt:lpstr>'LIST SBM'!Print_Area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KBT BPFKS</cp:lastModifiedBy>
  <cp:lastPrinted>2023-11-07T02:58:09Z</cp:lastPrinted>
  <dcterms:created xsi:type="dcterms:W3CDTF">2022-03-27T09:18:43Z</dcterms:created>
  <dcterms:modified xsi:type="dcterms:W3CDTF">2025-06-16T06:08:58Z</dcterms:modified>
</cp:coreProperties>
</file>